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- CONG TAC KHAO THI\DS DK thi Truong KHTN\"/>
    </mc:Choice>
  </mc:AlternateContent>
  <bookViews>
    <workbookView xWindow="240" yWindow="15" windowWidth="18120" windowHeight="8130"/>
  </bookViews>
  <sheets>
    <sheet name="Score sheet" sheetId="3" r:id="rId1"/>
    <sheet name="Convert table" sheetId="6" r:id="rId2"/>
    <sheet name="Convert table 2" sheetId="7" r:id="rId3"/>
  </sheets>
  <definedNames>
    <definedName name="_xlnm.Print_Titles" localSheetId="0">'Score sheet'!$9:$10</definedName>
  </definedNames>
  <calcPr calcId="162913"/>
  <fileRecoveryPr autoRecover="0"/>
</workbook>
</file>

<file path=xl/calcChain.xml><?xml version="1.0" encoding="utf-8"?>
<calcChain xmlns="http://schemas.openxmlformats.org/spreadsheetml/2006/main">
  <c r="L34" i="3" l="1"/>
  <c r="L32" i="3"/>
  <c r="L29" i="3"/>
  <c r="L42" i="3"/>
  <c r="L19" i="3"/>
  <c r="L20" i="3"/>
  <c r="L35" i="3"/>
  <c r="L26" i="3"/>
  <c r="L36" i="3"/>
  <c r="L37" i="3"/>
  <c r="L28" i="3"/>
  <c r="L40" i="3"/>
  <c r="L41" i="3"/>
  <c r="L30" i="3"/>
  <c r="L18" i="3"/>
  <c r="L24" i="3"/>
  <c r="L38" i="3"/>
  <c r="L44" i="3"/>
  <c r="L21" i="3"/>
  <c r="L23" i="3"/>
  <c r="L25" i="3"/>
  <c r="L39" i="3"/>
  <c r="L33" i="3"/>
  <c r="L27" i="3"/>
  <c r="L43" i="3"/>
  <c r="L12" i="3"/>
  <c r="L15" i="3"/>
  <c r="L17" i="3"/>
  <c r="N17" i="3" s="1"/>
  <c r="O17" i="3" s="1"/>
  <c r="L16" i="3"/>
  <c r="L11" i="3"/>
  <c r="L31" i="3"/>
  <c r="L22" i="3"/>
  <c r="L13" i="3"/>
  <c r="N38" i="3"/>
  <c r="O38" i="3" s="1"/>
  <c r="N21" i="3" l="1"/>
  <c r="O21" i="3" s="1"/>
  <c r="N41" i="3"/>
  <c r="N15" i="3"/>
  <c r="O15" i="3" s="1"/>
  <c r="N13" i="3"/>
  <c r="O13" i="3" s="1"/>
  <c r="N19" i="3"/>
  <c r="O19" i="3" s="1"/>
  <c r="N22" i="3"/>
  <c r="O22" i="3" s="1"/>
  <c r="N11" i="3"/>
  <c r="O11" i="3" s="1"/>
  <c r="N31" i="3"/>
  <c r="O31" i="3" s="1"/>
  <c r="N16" i="3"/>
  <c r="M16" i="3" s="1"/>
  <c r="N44" i="3"/>
  <c r="O44" i="3" s="1"/>
  <c r="N29" i="3"/>
  <c r="M29" i="3" s="1"/>
  <c r="N24" i="3"/>
  <c r="O24" i="3" s="1"/>
  <c r="N42" i="3"/>
  <c r="O42" i="3" s="1"/>
  <c r="N33" i="3"/>
  <c r="O33" i="3" s="1"/>
  <c r="N43" i="3"/>
  <c r="O43" i="3" s="1"/>
  <c r="N28" i="3"/>
  <c r="O28" i="3" s="1"/>
  <c r="N12" i="3"/>
  <c r="O12" i="3" s="1"/>
  <c r="N34" i="3"/>
  <c r="M34" i="3" s="1"/>
  <c r="N37" i="3"/>
  <c r="M37" i="3" s="1"/>
  <c r="N23" i="3"/>
  <c r="M23" i="3" s="1"/>
  <c r="N25" i="3"/>
  <c r="M25" i="3" s="1"/>
  <c r="N18" i="3"/>
  <c r="O18" i="3" s="1"/>
  <c r="N35" i="3"/>
  <c r="O35" i="3" s="1"/>
  <c r="N20" i="3"/>
  <c r="O20" i="3" s="1"/>
  <c r="N26" i="3"/>
  <c r="M26" i="3" s="1"/>
  <c r="N39" i="3"/>
  <c r="O39" i="3" s="1"/>
  <c r="N30" i="3"/>
  <c r="M30" i="3" s="1"/>
  <c r="N32" i="3"/>
  <c r="O32" i="3" s="1"/>
  <c r="N40" i="3"/>
  <c r="O40" i="3" s="1"/>
  <c r="N36" i="3"/>
  <c r="O36" i="3" s="1"/>
  <c r="N27" i="3"/>
  <c r="M27" i="3" s="1"/>
  <c r="M17" i="3"/>
  <c r="M41" i="3"/>
  <c r="O41" i="3"/>
  <c r="M19" i="3"/>
  <c r="M21" i="3"/>
  <c r="M38" i="3"/>
  <c r="L14" i="3"/>
  <c r="N14" i="3" s="1"/>
  <c r="H52" i="3" l="1"/>
  <c r="H51" i="3"/>
  <c r="H47" i="3"/>
  <c r="K49" i="3"/>
  <c r="K47" i="3"/>
  <c r="M22" i="3"/>
  <c r="M13" i="3"/>
  <c r="M15" i="3"/>
  <c r="O16" i="3"/>
  <c r="M11" i="3"/>
  <c r="M31" i="3"/>
  <c r="M14" i="3"/>
  <c r="O14" i="3"/>
  <c r="O23" i="3"/>
  <c r="O25" i="3"/>
  <c r="M39" i="3"/>
  <c r="O27" i="3"/>
  <c r="M43" i="3"/>
  <c r="M33" i="3"/>
  <c r="M12" i="3"/>
  <c r="M44" i="3"/>
  <c r="M24" i="3"/>
  <c r="M18" i="3"/>
  <c r="O30" i="3"/>
  <c r="M40" i="3"/>
  <c r="M28" i="3"/>
  <c r="O37" i="3"/>
  <c r="M36" i="3"/>
  <c r="M35" i="3"/>
  <c r="M20" i="3"/>
  <c r="M42" i="3"/>
  <c r="O29" i="3"/>
  <c r="M32" i="3"/>
  <c r="O34" i="3"/>
  <c r="O26" i="3"/>
  <c r="H49" i="3" l="1"/>
  <c r="H50" i="3"/>
  <c r="E50" i="3"/>
  <c r="E48" i="3"/>
  <c r="E49" i="3"/>
  <c r="K48" i="3"/>
  <c r="E47" i="3"/>
  <c r="H48" i="3"/>
  <c r="K50" i="3"/>
</calcChain>
</file>

<file path=xl/sharedStrings.xml><?xml version="1.0" encoding="utf-8"?>
<sst xmlns="http://schemas.openxmlformats.org/spreadsheetml/2006/main" count="415" uniqueCount="249">
  <si>
    <t>CEFR</t>
  </si>
  <si>
    <t>VNU-ETP</t>
  </si>
  <si>
    <t>VNU-EPT</t>
  </si>
  <si>
    <t>VNU-ETP 14</t>
  </si>
  <si>
    <t>376-400</t>
  </si>
  <si>
    <t>VNU-ETP 13</t>
  </si>
  <si>
    <t>351-375</t>
  </si>
  <si>
    <t>VNU-ETP 12</t>
  </si>
  <si>
    <t>326-350</t>
  </si>
  <si>
    <t>VNU-ETP 11</t>
  </si>
  <si>
    <t>301-325</t>
  </si>
  <si>
    <t>VNU-ETP 10</t>
  </si>
  <si>
    <t>276-300</t>
  </si>
  <si>
    <t>VNU-ETP 9</t>
  </si>
  <si>
    <t>251-275</t>
  </si>
  <si>
    <t>VNU-ETP 8</t>
  </si>
  <si>
    <t>226-250</t>
  </si>
  <si>
    <t>VNU-ETP 7</t>
  </si>
  <si>
    <t>201-225</t>
  </si>
  <si>
    <t>VNU-ETP 6</t>
  </si>
  <si>
    <t>176-200</t>
  </si>
  <si>
    <t>VNU-ETP 5</t>
  </si>
  <si>
    <t>151-175</t>
  </si>
  <si>
    <t>VNU-ETP 4</t>
  </si>
  <si>
    <t>126-150</t>
  </si>
  <si>
    <t>VNU-ETP 3</t>
  </si>
  <si>
    <t>101-125</t>
  </si>
  <si>
    <t>VNU-ETP 2</t>
  </si>
  <si>
    <t>76-100</t>
  </si>
  <si>
    <t>VNU-ETP 1</t>
  </si>
  <si>
    <t>0-75</t>
  </si>
  <si>
    <t>Level</t>
  </si>
  <si>
    <t>SKILL SCORE</t>
  </si>
  <si>
    <t>0-25</t>
  </si>
  <si>
    <t>26-37</t>
  </si>
  <si>
    <t>38-50</t>
  </si>
  <si>
    <t>51-62</t>
  </si>
  <si>
    <t>63-75</t>
  </si>
  <si>
    <t>76-87</t>
  </si>
  <si>
    <t>88-100</t>
  </si>
  <si>
    <t xml:space="preserve">LISTENING </t>
  </si>
  <si>
    <t xml:space="preserve">READING </t>
  </si>
  <si>
    <t xml:space="preserve">WRITING </t>
  </si>
  <si>
    <t xml:space="preserve">SPEAKING </t>
  </si>
  <si>
    <t>Can understand any kind of spoken language with no difficulty, even when delivered at fast native speed.</t>
  </si>
  <si>
    <t>Can read with ease almost all forms of the written language, including abstract, structurally or linguistically complex texts.</t>
  </si>
  <si>
    <t>Can write clear, well-structured and smoothly ﬂowing texts in an appropriate style.</t>
  </si>
  <si>
    <t>Can take part effortlessly in any conversation or discussion and have a good familiarity with idiomatic expressions and colloquialisms.</t>
  </si>
  <si>
    <t>Can understand extended speech even when it is not clearly  structured and when relationships are only implied or not signaled explicitly.</t>
  </si>
  <si>
    <t>Can understand long and complex factual and literary texts, specialized  articles and longer technical instructions.</t>
  </si>
  <si>
    <t>Can express personal viewpoints in clear, well-structured texts and select a style appropriate to the reader in mind.</t>
  </si>
  <si>
    <t>Can express personal viewpoints and professional presentations spontaneously and ﬂuently without much obvious searching for expressions.</t>
  </si>
  <si>
    <t>Can understand extended speech and lectures and follow complex lines of argument provided the topic is reasonably familiar.</t>
  </si>
  <si>
    <t>Can read a wide variety of texts in which writers adopt particular attitudes or viewpoints and use specialized language.</t>
  </si>
  <si>
    <t>Can write clear, detailed text on a wide range of subjects related to personal interests and express a particular point of view.</t>
  </si>
  <si>
    <t>Can interact with a degree of ﬂuency to take an active part in discussion in familiar contexts and sustain personal viewpoints.</t>
  </si>
  <si>
    <t>Can understand many messages on topics of personal or professional interest, when the delivery is relatively slow and clear.</t>
  </si>
  <si>
    <t>Can understand a wider variety of texts on topics of personal or professional interest that may consist of some specialized language.</t>
  </si>
  <si>
    <t>Can write extended text on topics of personal or professional interest.</t>
  </si>
  <si>
    <t>Can give reasons and explanations for opinions and sustain conversations.</t>
  </si>
  <si>
    <t>Can understand clear standard speech on familiar matters regularly encountered in everyday life and at work.</t>
  </si>
  <si>
    <t>Can understand texts that consist mainly of high frequency everyday or job-related language.</t>
  </si>
  <si>
    <t>Can write simple connected text on topics which are familiar or of personal interest.</t>
  </si>
  <si>
    <t>Can enter unprepared into conversations on topics that are familiar, of personal interest or related to everyday life.</t>
  </si>
  <si>
    <t>Can read very short, simple texts to ﬁnd general and speciﬁc information in simple everyday material.</t>
  </si>
  <si>
    <t>Can write short, simple notes and messages relating to matters in areas of immediate need.</t>
  </si>
  <si>
    <t>Can communicate in simple and routine situations requiring a simple and direct exchange of information on familiar topics and activities.</t>
  </si>
  <si>
    <t>Can recognize familiar words and very basic phrases related to very familiar topics when people speak slowly and clearly.</t>
  </si>
  <si>
    <t>Can understand very simple texts about familiar topics related to everyday life situations or general knowledge.</t>
  </si>
  <si>
    <t>Can write short, simple sentences to express limited ideas.</t>
  </si>
  <si>
    <t>Can use simple phrases and sentences to describe simple ideas and communicate limitedly in areas of immediate need or on very familiar topics.</t>
  </si>
  <si>
    <t>Can understand phrases and the highest frequency  vocabulary and can catch the main point in short, clear, simple messages.</t>
  </si>
  <si>
    <t>ĐẠI HỌC QUỐC GIA TP. HCM</t>
  </si>
  <si>
    <t>CỘNG HÒA XÃ HỘI CHỦ NGHĨA VIỆT NAM</t>
  </si>
  <si>
    <t>TRUNG TÂM KHẢO THÍ TIẾNG ANH</t>
  </si>
  <si>
    <t>Độc lập - Tự do - Hạnh phúc</t>
  </si>
  <si>
    <t>Địa điểm thi: Trung tâm khảo thí tiếng Anh ĐHQG-HCM</t>
  </si>
  <si>
    <t>TT</t>
  </si>
  <si>
    <t>Họ</t>
  </si>
  <si>
    <t>Tên</t>
  </si>
  <si>
    <t>Ngày sinh</t>
  </si>
  <si>
    <t>SBD</t>
  </si>
  <si>
    <t>Điểm</t>
  </si>
  <si>
    <t>Tổng
cộng</t>
  </si>
  <si>
    <t>Trình độ</t>
  </si>
  <si>
    <t>Nghe</t>
  </si>
  <si>
    <t>Đọc</t>
  </si>
  <si>
    <t>Viết</t>
  </si>
  <si>
    <t>Nói</t>
  </si>
  <si>
    <t>Thống kê
kết quả</t>
  </si>
  <si>
    <t>Hậu cao cấp</t>
  </si>
  <si>
    <t>Cao cấp</t>
  </si>
  <si>
    <t>Cao trung cấp</t>
  </si>
  <si>
    <t>Trung cấp</t>
  </si>
  <si>
    <t>Sơ trung cấp</t>
  </si>
  <si>
    <t>Sơ cấp</t>
  </si>
  <si>
    <t>Khởi đầu</t>
  </si>
  <si>
    <t>Giới tính</t>
  </si>
  <si>
    <t>C1.2</t>
  </si>
  <si>
    <t>C1.1</t>
  </si>
  <si>
    <t>B2.2</t>
  </si>
  <si>
    <t>B2.1</t>
  </si>
  <si>
    <t>B1.4</t>
  </si>
  <si>
    <t>B1.3</t>
  </si>
  <si>
    <t>B1.2</t>
  </si>
  <si>
    <t>B1.1</t>
  </si>
  <si>
    <t>A2.2</t>
  </si>
  <si>
    <t>A2.1</t>
  </si>
  <si>
    <t>A1.2</t>
  </si>
  <si>
    <t>A1.1</t>
  </si>
  <si>
    <t>C2.1</t>
  </si>
  <si>
    <t>C2.2</t>
  </si>
  <si>
    <t>Nữ</t>
  </si>
  <si>
    <t>Nam</t>
  </si>
  <si>
    <t>Thảo</t>
  </si>
  <si>
    <t>TP. HCM</t>
  </si>
  <si>
    <t>Đồng Nai</t>
  </si>
  <si>
    <t>Tiền Giang</t>
  </si>
  <si>
    <t>Bình Định</t>
  </si>
  <si>
    <t>Long An</t>
  </si>
  <si>
    <t>Bến Tre</t>
  </si>
  <si>
    <t>Quảng Ngãi</t>
  </si>
  <si>
    <t>Đắk Lắk</t>
  </si>
  <si>
    <t>Nơi sinh</t>
  </si>
  <si>
    <t>Linh</t>
  </si>
  <si>
    <t>Quảng Nam</t>
  </si>
  <si>
    <t>Bình Thuận</t>
  </si>
  <si>
    <t>An Giang</t>
  </si>
  <si>
    <t>Nguyên</t>
  </si>
  <si>
    <t>Đồng Tháp</t>
  </si>
  <si>
    <t>Anh</t>
  </si>
  <si>
    <t>TP.HCM</t>
  </si>
  <si>
    <t>Thanh</t>
  </si>
  <si>
    <t>Trang</t>
  </si>
  <si>
    <t>Khánh Hòa</t>
  </si>
  <si>
    <t xml:space="preserve"> </t>
  </si>
  <si>
    <t>188-200</t>
  </si>
  <si>
    <t>175-187</t>
  </si>
  <si>
    <t>163-174</t>
  </si>
  <si>
    <t>151-162</t>
  </si>
  <si>
    <t>138-150</t>
  </si>
  <si>
    <t>125-137</t>
  </si>
  <si>
    <t>113-124</t>
  </si>
  <si>
    <t>101-112</t>
  </si>
  <si>
    <t>75-87</t>
  </si>
  <si>
    <t>63-74</t>
  </si>
  <si>
    <t>26-50</t>
  </si>
  <si>
    <t>Trinh</t>
  </si>
  <si>
    <t>Bình Dương</t>
  </si>
  <si>
    <t>Tây Ninh</t>
  </si>
  <si>
    <t>Ngọc</t>
  </si>
  <si>
    <t>Hạnh</t>
  </si>
  <si>
    <t>Phúc</t>
  </si>
  <si>
    <t>Thư</t>
  </si>
  <si>
    <t>Trân</t>
  </si>
  <si>
    <t>Trần Thị</t>
  </si>
  <si>
    <t>Nam Định</t>
  </si>
  <si>
    <t>Hà</t>
  </si>
  <si>
    <t>Cà Mau</t>
  </si>
  <si>
    <t>Hoa</t>
  </si>
  <si>
    <t>Huy</t>
  </si>
  <si>
    <t>Nguyễn Hoàng</t>
  </si>
  <si>
    <t>Ngân</t>
  </si>
  <si>
    <t>Nguyễn Thị Thu</t>
  </si>
  <si>
    <t>Tiên</t>
  </si>
  <si>
    <t>Đỗ Ngọc Lan</t>
  </si>
  <si>
    <t>Bà Rịa-Vũng Tàu</t>
  </si>
  <si>
    <t>Nguyễn Thị Mỹ</t>
  </si>
  <si>
    <t>Trần Thị Thùy</t>
  </si>
  <si>
    <t>Lê Thị Kim</t>
  </si>
  <si>
    <t>Tân</t>
  </si>
  <si>
    <t>Huỳnh Ngọc Minh</t>
  </si>
  <si>
    <t>Toàn</t>
  </si>
  <si>
    <t>Nguyễn Trần Phát</t>
  </si>
  <si>
    <t>Phạm Thị Huyền</t>
  </si>
  <si>
    <t>093104</t>
  </si>
  <si>
    <t>Lê Nguyễn Đức</t>
  </si>
  <si>
    <t>Cường</t>
  </si>
  <si>
    <t>093127</t>
  </si>
  <si>
    <t>Khương Thị</t>
  </si>
  <si>
    <t>093124</t>
  </si>
  <si>
    <t>Hồ Thị Thanh</t>
  </si>
  <si>
    <t>Hồ Thị Mỹ</t>
  </si>
  <si>
    <t>093121</t>
  </si>
  <si>
    <t>Trương Diễm</t>
  </si>
  <si>
    <t>093136</t>
  </si>
  <si>
    <t>Vĩnh Phúc</t>
  </si>
  <si>
    <t>Hà Thị Hồng</t>
  </si>
  <si>
    <t>093110</t>
  </si>
  <si>
    <t>Nguyễn Tú</t>
  </si>
  <si>
    <t>Hoài</t>
  </si>
  <si>
    <t>093111</t>
  </si>
  <si>
    <t>Nguyễn Minh</t>
  </si>
  <si>
    <t>Hậu Giang</t>
  </si>
  <si>
    <t>093129</t>
  </si>
  <si>
    <t>Huỳnh Đỗ Gia</t>
  </si>
  <si>
    <t>Khánh</t>
  </si>
  <si>
    <t>093118</t>
  </si>
  <si>
    <t>Lâm</t>
  </si>
  <si>
    <t>093130</t>
  </si>
  <si>
    <t>Lương Nguyễn Phương</t>
  </si>
  <si>
    <t>093131</t>
  </si>
  <si>
    <t>Lưu Giang</t>
  </si>
  <si>
    <t>093120</t>
  </si>
  <si>
    <t>Nguyễn Hà Bảo</t>
  </si>
  <si>
    <t>093134</t>
  </si>
  <si>
    <t>Đinh Lê Nhã</t>
  </si>
  <si>
    <t>Nghi</t>
  </si>
  <si>
    <t>093135</t>
  </si>
  <si>
    <t>093122</t>
  </si>
  <si>
    <t>Nguyễn Hạnh</t>
  </si>
  <si>
    <t>093109</t>
  </si>
  <si>
    <t>Nguyễn Phúc Khôi</t>
  </si>
  <si>
    <t>093116</t>
  </si>
  <si>
    <t>Võ Đặng</t>
  </si>
  <si>
    <t>Nguyễn</t>
  </si>
  <si>
    <t>093132</t>
  </si>
  <si>
    <t>Như</t>
  </si>
  <si>
    <t>Nguyễn Thị Quỳnh</t>
  </si>
  <si>
    <t>093139</t>
  </si>
  <si>
    <t>Oanh</t>
  </si>
  <si>
    <t>093113</t>
  </si>
  <si>
    <t>093115</t>
  </si>
  <si>
    <t>093117</t>
  </si>
  <si>
    <t>Trần Đặng Nhật</t>
  </si>
  <si>
    <t>093133</t>
  </si>
  <si>
    <t>Phạm Nhựt</t>
  </si>
  <si>
    <t>093125</t>
  </si>
  <si>
    <t>Lâm Thị Thanh</t>
  </si>
  <si>
    <t>093119</t>
  </si>
  <si>
    <t>093137</t>
  </si>
  <si>
    <t>Thiện</t>
  </si>
  <si>
    <t>093102</t>
  </si>
  <si>
    <t>093105</t>
  </si>
  <si>
    <t>093108</t>
  </si>
  <si>
    <t>093107</t>
  </si>
  <si>
    <t>093101</t>
  </si>
  <si>
    <t>Ngô Huỳnh Đoan</t>
  </si>
  <si>
    <t>093123</t>
  </si>
  <si>
    <t>093114</t>
  </si>
  <si>
    <t>093103</t>
  </si>
  <si>
    <t>Ngày thi: 16/12/2017</t>
  </si>
  <si>
    <t>(Ban hành kèm Quyết định số 100/QĐ/TTKTTA ngày 28/12/2017)</t>
  </si>
  <si>
    <t>Tp. Hồ Chí Minh, ngày 28 tháng 12 năm 2017</t>
  </si>
  <si>
    <t>DANH SÁCH ĐIỂM KỲ THI CHỨNG CHỈ TIẾNG ANH ĐHQG-HCM (VNU-EPT) - KHTN</t>
  </si>
  <si>
    <t>KT. Giám đốc</t>
  </si>
  <si>
    <t>Phó Giám Đốc</t>
  </si>
  <si>
    <t>Nguyễn Thái Bình Long</t>
  </si>
  <si>
    <t>nhận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</si>
</sst>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/>
    <xf numFmtId="164" fontId="4" fillId="0" borderId="1" xfId="0" applyNumberFormat="1" applyFont="1" applyFill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Fill="1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/>
    <xf numFmtId="0" fontId="4" fillId="0" borderId="22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/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NumberFormat="1" applyFont="1" applyFill="1" applyBorder="1" applyAlignment="1" applyProtection="1"/>
    <xf numFmtId="0" fontId="10" fillId="0" borderId="8" xfId="0" applyNumberFormat="1" applyFont="1" applyFill="1" applyBorder="1" applyAlignment="1" applyProtection="1"/>
    <xf numFmtId="0" fontId="10" fillId="0" borderId="5" xfId="0" applyFont="1" applyBorder="1" applyAlignment="1">
      <alignment horizontal="center"/>
    </xf>
    <xf numFmtId="164" fontId="10" fillId="0" borderId="1" xfId="0" applyNumberFormat="1" applyFont="1" applyFill="1" applyBorder="1" applyAlignment="1" applyProtection="1">
      <alignment horizontal="center"/>
    </xf>
    <xf numFmtId="49" fontId="10" fillId="0" borderId="1" xfId="0" applyNumberFormat="1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397348</xdr:colOff>
      <xdr:row>2</xdr:row>
      <xdr:rowOff>29339</xdr:rowOff>
    </xdr:from>
    <xdr:to>
      <xdr:col>4</xdr:col>
      <xdr:colOff>103603</xdr:colOff>
      <xdr:row>2</xdr:row>
      <xdr:rowOff>29339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714735" y="485074"/>
          <a:ext cx="1862859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358078</xdr:colOff>
      <xdr:row>2</xdr:row>
      <xdr:rowOff>29339</xdr:rowOff>
    </xdr:from>
    <xdr:to>
      <xdr:col>14</xdr:col>
      <xdr:colOff>159694</xdr:colOff>
      <xdr:row>2</xdr:row>
      <xdr:rowOff>29339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656988" y="485074"/>
          <a:ext cx="1632696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4"/>
  <sheetViews>
    <sheetView tabSelected="1" zoomScaleNormal="100" workbookViewId="0">
      <selection activeCell="G11" sqref="G11"/>
    </sheetView>
  </sheetViews>
  <sheetFormatPr defaultColWidth="9.140625" defaultRowHeight="20.25" customHeight="1" x14ac:dyDescent="0.25"/>
  <cols>
    <col min="1" max="1" width="4.5703125" style="19" customWidth="1"/>
    <col min="2" max="2" width="22" style="25" customWidth="1"/>
    <col min="3" max="3" width="9.28515625" style="25" customWidth="1"/>
    <col min="4" max="4" width="9" style="25" bestFit="1" customWidth="1"/>
    <col min="5" max="5" width="12" style="25" customWidth="1"/>
    <col min="6" max="6" width="16.140625" style="25" bestFit="1" customWidth="1"/>
    <col min="7" max="7" width="10.85546875" style="19" customWidth="1"/>
    <col min="8" max="9" width="6.42578125" style="22" customWidth="1"/>
    <col min="10" max="10" width="6.42578125" style="26" customWidth="1"/>
    <col min="11" max="11" width="6.42578125" style="22" customWidth="1"/>
    <col min="12" max="12" width="7.140625" style="27" customWidth="1"/>
    <col min="13" max="13" width="16.7109375" style="27" customWidth="1"/>
    <col min="14" max="14" width="9.7109375" style="22" customWidth="1"/>
    <col min="15" max="15" width="14.5703125" style="28" customWidth="1"/>
    <col min="16" max="16384" width="9.140625" style="22"/>
  </cols>
  <sheetData>
    <row r="1" spans="1:16" ht="16.350000000000001" customHeight="1" x14ac:dyDescent="0.25">
      <c r="A1" s="70" t="s">
        <v>72</v>
      </c>
      <c r="B1" s="70"/>
      <c r="C1" s="70"/>
      <c r="D1" s="70"/>
      <c r="E1" s="70"/>
      <c r="F1" s="18"/>
      <c r="H1" s="20"/>
      <c r="I1" s="20"/>
      <c r="J1" s="21"/>
      <c r="L1" s="67" t="s">
        <v>73</v>
      </c>
      <c r="M1" s="67"/>
      <c r="N1" s="67"/>
      <c r="O1" s="67"/>
    </row>
    <row r="2" spans="1:16" ht="16.350000000000001" customHeight="1" x14ac:dyDescent="0.25">
      <c r="A2" s="67" t="s">
        <v>74</v>
      </c>
      <c r="B2" s="67"/>
      <c r="C2" s="67"/>
      <c r="D2" s="67"/>
      <c r="E2" s="67"/>
      <c r="F2" s="23"/>
      <c r="H2" s="20"/>
      <c r="I2" s="20"/>
      <c r="J2" s="21"/>
      <c r="L2" s="67" t="s">
        <v>75</v>
      </c>
      <c r="M2" s="67"/>
      <c r="N2" s="67"/>
      <c r="O2" s="67"/>
    </row>
    <row r="3" spans="1:16" ht="16.350000000000001" customHeight="1" x14ac:dyDescent="0.25">
      <c r="B3" s="24"/>
      <c r="E3" s="19"/>
      <c r="F3" s="19"/>
      <c r="O3" s="23"/>
    </row>
    <row r="4" spans="1:16" ht="18" customHeight="1" x14ac:dyDescent="0.3">
      <c r="A4" s="68" t="s">
        <v>244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6" ht="17.100000000000001" customHeight="1" x14ac:dyDescent="0.25">
      <c r="A5" s="81" t="s">
        <v>242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6" ht="17.100000000000001" customHeight="1" x14ac:dyDescent="0.25">
      <c r="A6" s="69" t="s">
        <v>241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16" ht="17.100000000000001" customHeight="1" x14ac:dyDescent="0.25">
      <c r="A7" s="69" t="s">
        <v>76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6" ht="18" customHeight="1" x14ac:dyDescent="0.25">
      <c r="E8" s="19"/>
      <c r="F8" s="19"/>
    </row>
    <row r="9" spans="1:16" ht="15.75" customHeight="1" x14ac:dyDescent="0.25">
      <c r="A9" s="73" t="s">
        <v>77</v>
      </c>
      <c r="B9" s="75" t="s">
        <v>78</v>
      </c>
      <c r="C9" s="77" t="s">
        <v>79</v>
      </c>
      <c r="D9" s="79" t="s">
        <v>97</v>
      </c>
      <c r="E9" s="79" t="s">
        <v>80</v>
      </c>
      <c r="F9" s="79" t="s">
        <v>123</v>
      </c>
      <c r="G9" s="79" t="s">
        <v>81</v>
      </c>
      <c r="H9" s="75" t="s">
        <v>82</v>
      </c>
      <c r="I9" s="89"/>
      <c r="J9" s="89"/>
      <c r="K9" s="88"/>
      <c r="L9" s="90" t="s">
        <v>83</v>
      </c>
      <c r="M9" s="91" t="s">
        <v>84</v>
      </c>
      <c r="N9" s="91" t="s">
        <v>0</v>
      </c>
      <c r="O9" s="91" t="s">
        <v>1</v>
      </c>
    </row>
    <row r="10" spans="1:16" ht="15.75" customHeight="1" x14ac:dyDescent="0.25">
      <c r="A10" s="74"/>
      <c r="B10" s="76"/>
      <c r="C10" s="78"/>
      <c r="D10" s="80"/>
      <c r="E10" s="80"/>
      <c r="F10" s="80"/>
      <c r="G10" s="80"/>
      <c r="H10" s="29" t="s">
        <v>85</v>
      </c>
      <c r="I10" s="29" t="s">
        <v>86</v>
      </c>
      <c r="J10" s="30" t="s">
        <v>87</v>
      </c>
      <c r="K10" s="29" t="s">
        <v>88</v>
      </c>
      <c r="L10" s="91"/>
      <c r="M10" s="91"/>
      <c r="N10" s="91"/>
      <c r="O10" s="91"/>
    </row>
    <row r="11" spans="1:16" ht="15.75" customHeight="1" x14ac:dyDescent="0.25">
      <c r="A11" s="95">
        <v>31</v>
      </c>
      <c r="B11" s="96" t="s">
        <v>174</v>
      </c>
      <c r="C11" s="97" t="s">
        <v>154</v>
      </c>
      <c r="D11" s="98" t="s">
        <v>112</v>
      </c>
      <c r="E11" s="99">
        <v>35169</v>
      </c>
      <c r="F11" s="100" t="s">
        <v>119</v>
      </c>
      <c r="G11" s="101" t="s">
        <v>236</v>
      </c>
      <c r="H11" s="102">
        <v>47</v>
      </c>
      <c r="I11" s="102">
        <v>46</v>
      </c>
      <c r="J11" s="102">
        <v>31</v>
      </c>
      <c r="K11" s="102">
        <v>58</v>
      </c>
      <c r="L11" s="103">
        <f>H11+I11+J11+K11</f>
        <v>182</v>
      </c>
      <c r="M11" s="104" t="str">
        <f>VLOOKUP(N11,'Convert table'!$A$1:$B$15,2,0)</f>
        <v>Sơ trung cấp</v>
      </c>
      <c r="N11" s="105" t="str">
        <f>IF(L11&gt;=376,"C2.2",IF(L11&gt;=351,"C2.1",IF(L11&gt;=326,"C1.2",IF(L11&gt;=301,"C1.1",IF(L11&gt;=276,"B2.2",IF(L11&gt;=251,"B2.1",IF(L11&gt;=226,"B1.4",IF(L11&gt;=201,"B1.3",IF(L11&gt;=176,"B1.2",IF(L11&gt;=151,"B1.1",IF(L11&gt;=126,"A2.2",IF(L11&gt;=101,"A2.1",IF(L11&gt;=76,"A1.2","A1.1")))))))))))))</f>
        <v>B1.2</v>
      </c>
      <c r="O11" s="106" t="str">
        <f>VLOOKUP(N11,'Convert table'!$A$1:$C$15,3,0)</f>
        <v>VNU-ETP 6</v>
      </c>
      <c r="P11" s="107"/>
    </row>
    <row r="12" spans="1:16" s="107" customFormat="1" ht="15.75" customHeight="1" x14ac:dyDescent="0.25">
      <c r="A12" s="31">
        <v>27</v>
      </c>
      <c r="B12" s="10" t="s">
        <v>192</v>
      </c>
      <c r="C12" s="11" t="s">
        <v>231</v>
      </c>
      <c r="D12" s="32" t="s">
        <v>113</v>
      </c>
      <c r="E12" s="12">
        <v>35073</v>
      </c>
      <c r="F12" s="13" t="s">
        <v>116</v>
      </c>
      <c r="G12" s="14" t="s">
        <v>232</v>
      </c>
      <c r="H12" s="15">
        <v>28</v>
      </c>
      <c r="I12" s="15">
        <v>37</v>
      </c>
      <c r="J12" s="15">
        <v>7</v>
      </c>
      <c r="K12" s="15">
        <v>41</v>
      </c>
      <c r="L12" s="16">
        <f>H12+I12+J12+K12</f>
        <v>113</v>
      </c>
      <c r="M12" s="33" t="str">
        <f>VLOOKUP(N12,'Convert table'!$A$1:$B$15,2,0)</f>
        <v>Sơ cấp</v>
      </c>
      <c r="N12" s="17" t="str">
        <f>IF(L12&gt;=376,"C2.2",IF(L12&gt;=351,"C2.1",IF(L12&gt;=326,"C1.2",IF(L12&gt;=301,"C1.1",IF(L12&gt;=276,"B2.2",IF(L12&gt;=251,"B2.1",IF(L12&gt;=226,"B1.4",IF(L12&gt;=201,"B1.3",IF(L12&gt;=176,"B1.2",IF(L12&gt;=151,"B1.1",IF(L12&gt;=126,"A2.2",IF(L12&gt;=101,"A2.1",IF(L12&gt;=76,"A1.2","A1.1")))))))))))))</f>
        <v>A2.1</v>
      </c>
      <c r="O12" s="34" t="str">
        <f>VLOOKUP(N12,'Convert table'!$A$1:$C$15,3,0)</f>
        <v>VNU-ETP 3</v>
      </c>
      <c r="P12" s="22"/>
    </row>
    <row r="13" spans="1:16" ht="15.75" customHeight="1" x14ac:dyDescent="0.25">
      <c r="A13" s="31">
        <v>34</v>
      </c>
      <c r="B13" s="10" t="s">
        <v>168</v>
      </c>
      <c r="C13" s="11" t="s">
        <v>147</v>
      </c>
      <c r="D13" s="32" t="s">
        <v>112</v>
      </c>
      <c r="E13" s="12">
        <v>35015</v>
      </c>
      <c r="F13" s="13" t="s">
        <v>126</v>
      </c>
      <c r="G13" s="14" t="s">
        <v>240</v>
      </c>
      <c r="H13" s="15">
        <v>25</v>
      </c>
      <c r="I13" s="15">
        <v>45</v>
      </c>
      <c r="J13" s="15">
        <v>12</v>
      </c>
      <c r="K13" s="15">
        <v>53</v>
      </c>
      <c r="L13" s="16">
        <f>H13+I13+J13+K13</f>
        <v>135</v>
      </c>
      <c r="M13" s="33" t="str">
        <f>VLOOKUP(N13,'Convert table'!$A$1:$B$15,2,0)</f>
        <v>Sơ cấp</v>
      </c>
      <c r="N13" s="17" t="str">
        <f>IF(L13&gt;=376,"C2.2",IF(L13&gt;=351,"C2.1",IF(L13&gt;=326,"C1.2",IF(L13&gt;=301,"C1.1",IF(L13&gt;=276,"B2.2",IF(L13&gt;=251,"B2.1",IF(L13&gt;=226,"B1.4",IF(L13&gt;=201,"B1.3",IF(L13&gt;=176,"B1.2",IF(L13&gt;=151,"B1.1",IF(L13&gt;=126,"A2.2",IF(L13&gt;=101,"A2.1",IF(L13&gt;=76,"A1.2","A1.1")))))))))))))</f>
        <v>A2.2</v>
      </c>
      <c r="O13" s="34" t="str">
        <f>VLOOKUP(N13,'Convert table'!$A$1:$C$15,3,0)</f>
        <v>VNU-ETP 4</v>
      </c>
    </row>
    <row r="14" spans="1:16" ht="15.75" customHeight="1" x14ac:dyDescent="0.25">
      <c r="A14" s="31">
        <v>1</v>
      </c>
      <c r="B14" s="10" t="s">
        <v>165</v>
      </c>
      <c r="C14" s="11" t="s">
        <v>130</v>
      </c>
      <c r="D14" s="32" t="s">
        <v>112</v>
      </c>
      <c r="E14" s="12">
        <v>35120</v>
      </c>
      <c r="F14" s="13" t="s">
        <v>117</v>
      </c>
      <c r="G14" s="14" t="s">
        <v>175</v>
      </c>
      <c r="H14" s="15">
        <v>22</v>
      </c>
      <c r="I14" s="15">
        <v>38</v>
      </c>
      <c r="J14" s="15">
        <v>37</v>
      </c>
      <c r="K14" s="15">
        <v>46</v>
      </c>
      <c r="L14" s="16">
        <f>H14+I14+J14+K14</f>
        <v>143</v>
      </c>
      <c r="M14" s="33" t="str">
        <f>VLOOKUP(N14,'Convert table'!$A$1:$B$15,2,0)</f>
        <v>Sơ cấp</v>
      </c>
      <c r="N14" s="17" t="str">
        <f>IF(L14&gt;=376,"C2.2",IF(L14&gt;=351,"C2.1",IF(L14&gt;=326,"C1.2",IF(L14&gt;=301,"C1.1",IF(L14&gt;=276,"B2.2",IF(L14&gt;=251,"B2.1",IF(L14&gt;=226,"B1.4",IF(L14&gt;=201,"B1.3",IF(L14&gt;=176,"B1.2",IF(L14&gt;=151,"B1.1",IF(L14&gt;=126,"A2.2",IF(L14&gt;=101,"A2.1",IF(L14&gt;=76,"A1.2","A1.1")))))))))))))</f>
        <v>A2.2</v>
      </c>
      <c r="O14" s="34" t="str">
        <f>VLOOKUP(N14,'Convert table'!$A$1:$C$15,3,0)</f>
        <v>VNU-ETP 4</v>
      </c>
    </row>
    <row r="15" spans="1:16" s="107" customFormat="1" ht="15.75" customHeight="1" x14ac:dyDescent="0.25">
      <c r="A15" s="31">
        <v>28</v>
      </c>
      <c r="B15" s="10" t="s">
        <v>171</v>
      </c>
      <c r="C15" s="11" t="s">
        <v>153</v>
      </c>
      <c r="D15" s="32" t="s">
        <v>112</v>
      </c>
      <c r="E15" s="12">
        <v>35167</v>
      </c>
      <c r="F15" s="13" t="s">
        <v>117</v>
      </c>
      <c r="G15" s="14" t="s">
        <v>233</v>
      </c>
      <c r="H15" s="15">
        <v>40</v>
      </c>
      <c r="I15" s="15">
        <v>47</v>
      </c>
      <c r="J15" s="15">
        <v>12</v>
      </c>
      <c r="K15" s="15">
        <v>54</v>
      </c>
      <c r="L15" s="16">
        <f>H15+I15+J15+K15</f>
        <v>153</v>
      </c>
      <c r="M15" s="33" t="str">
        <f>VLOOKUP(N15,'Convert table'!$A$1:$B$15,2,0)</f>
        <v>Sơ trung cấp</v>
      </c>
      <c r="N15" s="17" t="str">
        <f>IF(L15&gt;=376,"C2.2",IF(L15&gt;=351,"C2.1",IF(L15&gt;=326,"C1.2",IF(L15&gt;=301,"C1.1",IF(L15&gt;=276,"B2.2",IF(L15&gt;=251,"B2.1",IF(L15&gt;=226,"B1.4",IF(L15&gt;=201,"B1.3",IF(L15&gt;=176,"B1.2",IF(L15&gt;=151,"B1.1",IF(L15&gt;=126,"A2.2",IF(L15&gt;=101,"A2.1",IF(L15&gt;=76,"A1.2","A1.1")))))))))))))</f>
        <v>B1.1</v>
      </c>
      <c r="O15" s="34" t="str">
        <f>VLOOKUP(N15,'Convert table'!$A$1:$C$15,3,0)</f>
        <v>VNU-ETP 5</v>
      </c>
      <c r="P15" s="22"/>
    </row>
    <row r="16" spans="1:16" ht="15.75" customHeight="1" x14ac:dyDescent="0.25">
      <c r="A16" s="31">
        <v>30</v>
      </c>
      <c r="B16" s="10" t="s">
        <v>173</v>
      </c>
      <c r="C16" s="11" t="s">
        <v>172</v>
      </c>
      <c r="D16" s="32" t="s">
        <v>113</v>
      </c>
      <c r="E16" s="12">
        <v>34895</v>
      </c>
      <c r="F16" s="13" t="s">
        <v>149</v>
      </c>
      <c r="G16" s="14" t="s">
        <v>235</v>
      </c>
      <c r="H16" s="15">
        <v>32</v>
      </c>
      <c r="I16" s="15">
        <v>64</v>
      </c>
      <c r="J16" s="15">
        <v>15</v>
      </c>
      <c r="K16" s="15">
        <v>51</v>
      </c>
      <c r="L16" s="16">
        <f>H16+I16+J16+K16</f>
        <v>162</v>
      </c>
      <c r="M16" s="33" t="str">
        <f>VLOOKUP(N16,'Convert table'!$A$1:$B$15,2,0)</f>
        <v>Sơ trung cấp</v>
      </c>
      <c r="N16" s="17" t="str">
        <f>IF(L16&gt;=376,"C2.2",IF(L16&gt;=351,"C2.1",IF(L16&gt;=326,"C1.2",IF(L16&gt;=301,"C1.1",IF(L16&gt;=276,"B2.2",IF(L16&gt;=251,"B2.1",IF(L16&gt;=226,"B1.4",IF(L16&gt;=201,"B1.3",IF(L16&gt;=176,"B1.2",IF(L16&gt;=151,"B1.1",IF(L16&gt;=126,"A2.2",IF(L16&gt;=101,"A2.1",IF(L16&gt;=76,"A1.2","A1.1")))))))))))))</f>
        <v>B1.1</v>
      </c>
      <c r="O16" s="34" t="str">
        <f>VLOOKUP(N16,'Convert table'!$A$1:$C$15,3,0)</f>
        <v>VNU-ETP 5</v>
      </c>
    </row>
    <row r="17" spans="1:16" s="107" customFormat="1" ht="15.75" customHeight="1" x14ac:dyDescent="0.25">
      <c r="A17" s="95">
        <v>29</v>
      </c>
      <c r="B17" s="96" t="s">
        <v>167</v>
      </c>
      <c r="C17" s="97" t="s">
        <v>164</v>
      </c>
      <c r="D17" s="98" t="s">
        <v>112</v>
      </c>
      <c r="E17" s="99">
        <v>35184</v>
      </c>
      <c r="F17" s="100" t="s">
        <v>120</v>
      </c>
      <c r="G17" s="101" t="s">
        <v>234</v>
      </c>
      <c r="H17" s="102">
        <v>40</v>
      </c>
      <c r="I17" s="102">
        <v>52</v>
      </c>
      <c r="J17" s="102">
        <v>23</v>
      </c>
      <c r="K17" s="102">
        <v>63</v>
      </c>
      <c r="L17" s="103">
        <f>H17+I17+J17+K17</f>
        <v>178</v>
      </c>
      <c r="M17" s="104" t="str">
        <f>VLOOKUP(N17,'Convert table'!$A$1:$B$15,2,0)</f>
        <v>Sơ trung cấp</v>
      </c>
      <c r="N17" s="105" t="str">
        <f>IF(L17&gt;=376,"C2.2",IF(L17&gt;=351,"C2.1",IF(L17&gt;=326,"C1.2",IF(L17&gt;=301,"C1.1",IF(L17&gt;=276,"B2.2",IF(L17&gt;=251,"B2.1",IF(L17&gt;=226,"B1.4",IF(L17&gt;=201,"B1.3",IF(L17&gt;=176,"B1.2",IF(L17&gt;=151,"B1.1",IF(L17&gt;=126,"A2.2",IF(L17&gt;=101,"A2.1",IF(L17&gt;=76,"A1.2","A1.1")))))))))))))</f>
        <v>B1.2</v>
      </c>
      <c r="O17" s="106" t="str">
        <f>VLOOKUP(N17,'Convert table'!$A$1:$C$15,3,0)</f>
        <v>VNU-ETP 6</v>
      </c>
      <c r="P17" s="107" t="s">
        <v>248</v>
      </c>
    </row>
    <row r="18" spans="1:16" s="107" customFormat="1" ht="15.75" customHeight="1" x14ac:dyDescent="0.25">
      <c r="A18" s="95">
        <v>16</v>
      </c>
      <c r="B18" s="96" t="s">
        <v>210</v>
      </c>
      <c r="C18" s="97" t="s">
        <v>128</v>
      </c>
      <c r="D18" s="98" t="s">
        <v>112</v>
      </c>
      <c r="E18" s="99">
        <v>34749</v>
      </c>
      <c r="F18" s="100" t="s">
        <v>118</v>
      </c>
      <c r="G18" s="101" t="s">
        <v>211</v>
      </c>
      <c r="H18" s="102">
        <v>19</v>
      </c>
      <c r="I18" s="102">
        <v>47</v>
      </c>
      <c r="J18" s="102">
        <v>56</v>
      </c>
      <c r="K18" s="102">
        <v>54</v>
      </c>
      <c r="L18" s="103">
        <f>H18+I18+J18+K18</f>
        <v>176</v>
      </c>
      <c r="M18" s="104" t="str">
        <f>VLOOKUP(N18,'Convert table'!$A$1:$B$15,2,0)</f>
        <v>Sơ trung cấp</v>
      </c>
      <c r="N18" s="105" t="str">
        <f>IF(L18&gt;=376,"C2.2",IF(L18&gt;=351,"C2.1",IF(L18&gt;=326,"C1.2",IF(L18&gt;=301,"C1.1",IF(L18&gt;=276,"B2.2",IF(L18&gt;=251,"B2.1",IF(L18&gt;=226,"B1.4",IF(L18&gt;=201,"B1.3",IF(L18&gt;=176,"B1.2",IF(L18&gt;=151,"B1.1",IF(L18&gt;=126,"A2.2",IF(L18&gt;=101,"A2.1",IF(L18&gt;=76,"A1.2","A1.1")))))))))))))</f>
        <v>B1.2</v>
      </c>
      <c r="O18" s="106" t="str">
        <f>VLOOKUP(N18,'Convert table'!$A$1:$C$15,3,0)</f>
        <v>VNU-ETP 6</v>
      </c>
    </row>
    <row r="19" spans="1:16" s="107" customFormat="1" ht="15.75" customHeight="1" x14ac:dyDescent="0.25">
      <c r="A19" s="31">
        <v>6</v>
      </c>
      <c r="B19" s="10" t="s">
        <v>187</v>
      </c>
      <c r="C19" s="11" t="s">
        <v>159</v>
      </c>
      <c r="D19" s="32" t="s">
        <v>112</v>
      </c>
      <c r="E19" s="12">
        <v>34780</v>
      </c>
      <c r="F19" s="13" t="s">
        <v>116</v>
      </c>
      <c r="G19" s="14" t="s">
        <v>188</v>
      </c>
      <c r="H19" s="15">
        <v>39</v>
      </c>
      <c r="I19" s="15">
        <v>59</v>
      </c>
      <c r="J19" s="15">
        <v>31</v>
      </c>
      <c r="K19" s="15">
        <v>30</v>
      </c>
      <c r="L19" s="16">
        <f>H19+I19+J19+K19</f>
        <v>159</v>
      </c>
      <c r="M19" s="33" t="str">
        <f>VLOOKUP(N19,'Convert table'!$A$1:$B$15,2,0)</f>
        <v>Sơ trung cấp</v>
      </c>
      <c r="N19" s="17" t="str">
        <f>IF(L19&gt;=376,"C2.2",IF(L19&gt;=351,"C2.1",IF(L19&gt;=326,"C1.2",IF(L19&gt;=301,"C1.1",IF(L19&gt;=276,"B2.2",IF(L19&gt;=251,"B2.1",IF(L19&gt;=226,"B1.4",IF(L19&gt;=201,"B1.3",IF(L19&gt;=176,"B1.2",IF(L19&gt;=151,"B1.1",IF(L19&gt;=126,"A2.2",IF(L19&gt;=101,"A2.1",IF(L19&gt;=76,"A1.2","A1.1")))))))))))))</f>
        <v>B1.1</v>
      </c>
      <c r="O19" s="34" t="str">
        <f>VLOOKUP(N19,'Convert table'!$A$1:$C$15,3,0)</f>
        <v>VNU-ETP 5</v>
      </c>
      <c r="P19" s="22"/>
    </row>
    <row r="20" spans="1:16" s="107" customFormat="1" ht="15.75" customHeight="1" x14ac:dyDescent="0.25">
      <c r="A20" s="95">
        <v>7</v>
      </c>
      <c r="B20" s="96" t="s">
        <v>189</v>
      </c>
      <c r="C20" s="97" t="s">
        <v>190</v>
      </c>
      <c r="D20" s="98" t="s">
        <v>112</v>
      </c>
      <c r="E20" s="99">
        <v>34716</v>
      </c>
      <c r="F20" s="100" t="s">
        <v>126</v>
      </c>
      <c r="G20" s="101" t="s">
        <v>191</v>
      </c>
      <c r="H20" s="102">
        <v>38</v>
      </c>
      <c r="I20" s="102">
        <v>58</v>
      </c>
      <c r="J20" s="102">
        <v>40</v>
      </c>
      <c r="K20" s="102">
        <v>58</v>
      </c>
      <c r="L20" s="103">
        <f>H20+I20+J20+K20</f>
        <v>194</v>
      </c>
      <c r="M20" s="104" t="str">
        <f>VLOOKUP(N20,'Convert table'!$A$1:$B$15,2,0)</f>
        <v>Sơ trung cấp</v>
      </c>
      <c r="N20" s="105" t="str">
        <f>IF(L20&gt;=376,"C2.2",IF(L20&gt;=351,"C2.1",IF(L20&gt;=326,"C1.2",IF(L20&gt;=301,"C1.1",IF(L20&gt;=276,"B2.2",IF(L20&gt;=251,"B2.1",IF(L20&gt;=226,"B1.4",IF(L20&gt;=201,"B1.3",IF(L20&gt;=176,"B1.2",IF(L20&gt;=151,"B1.1",IF(L20&gt;=126,"A2.2",IF(L20&gt;=101,"A2.1",IF(L20&gt;=76,"A1.2","A1.1")))))))))))))</f>
        <v>B1.2</v>
      </c>
      <c r="O20" s="106" t="str">
        <f>VLOOKUP(N20,'Convert table'!$A$1:$C$15,3,0)</f>
        <v>VNU-ETP 6</v>
      </c>
    </row>
    <row r="21" spans="1:16" s="107" customFormat="1" ht="15.75" customHeight="1" x14ac:dyDescent="0.25">
      <c r="A21" s="95">
        <v>20</v>
      </c>
      <c r="B21" s="96" t="s">
        <v>169</v>
      </c>
      <c r="C21" s="97" t="s">
        <v>220</v>
      </c>
      <c r="D21" s="98" t="s">
        <v>112</v>
      </c>
      <c r="E21" s="99">
        <v>35303</v>
      </c>
      <c r="F21" s="100" t="s">
        <v>186</v>
      </c>
      <c r="G21" s="101" t="s">
        <v>221</v>
      </c>
      <c r="H21" s="102">
        <v>86</v>
      </c>
      <c r="I21" s="102">
        <v>67</v>
      </c>
      <c r="J21" s="102">
        <v>48</v>
      </c>
      <c r="K21" s="102">
        <v>58</v>
      </c>
      <c r="L21" s="103">
        <f>H21+I21+J21+K21</f>
        <v>259</v>
      </c>
      <c r="M21" s="104" t="str">
        <f>VLOOKUP(N21,'Convert table'!$A$1:$B$15,2,0)</f>
        <v>Cao trung cấp</v>
      </c>
      <c r="N21" s="105" t="str">
        <f>IF(L21&gt;=376,"C2.2",IF(L21&gt;=351,"C2.1",IF(L21&gt;=326,"C1.2",IF(L21&gt;=301,"C1.1",IF(L21&gt;=276,"B2.2",IF(L21&gt;=251,"B2.1",IF(L21&gt;=226,"B1.4",IF(L21&gt;=201,"B1.3",IF(L21&gt;=176,"B1.2",IF(L21&gt;=151,"B1.1",IF(L21&gt;=126,"A2.2",IF(L21&gt;=101,"A2.1",IF(L21&gt;=76,"A1.2","A1.1")))))))))))))</f>
        <v>B2.1</v>
      </c>
      <c r="O21" s="106" t="str">
        <f>VLOOKUP(N21,'Convert table'!$A$1:$C$15,3,0)</f>
        <v>VNU-ETP 9</v>
      </c>
    </row>
    <row r="22" spans="1:16" s="107" customFormat="1" ht="15.75" customHeight="1" x14ac:dyDescent="0.25">
      <c r="A22" s="31">
        <v>33</v>
      </c>
      <c r="B22" s="10" t="s">
        <v>163</v>
      </c>
      <c r="C22" s="11" t="s">
        <v>133</v>
      </c>
      <c r="D22" s="32" t="s">
        <v>112</v>
      </c>
      <c r="E22" s="12">
        <v>35099</v>
      </c>
      <c r="F22" s="13" t="s">
        <v>116</v>
      </c>
      <c r="G22" s="14" t="s">
        <v>239</v>
      </c>
      <c r="H22" s="15">
        <v>52</v>
      </c>
      <c r="I22" s="15">
        <v>41</v>
      </c>
      <c r="J22" s="15">
        <v>0</v>
      </c>
      <c r="K22" s="15">
        <v>33</v>
      </c>
      <c r="L22" s="16">
        <f>H22+I22+J22+K22</f>
        <v>126</v>
      </c>
      <c r="M22" s="33" t="str">
        <f>VLOOKUP(N22,'Convert table'!$A$1:$B$15,2,0)</f>
        <v>Sơ cấp</v>
      </c>
      <c r="N22" s="17" t="str">
        <f>IF(L22&gt;=376,"C2.2",IF(L22&gt;=351,"C2.1",IF(L22&gt;=326,"C1.2",IF(L22&gt;=301,"C1.1",IF(L22&gt;=276,"B2.2",IF(L22&gt;=251,"B2.1",IF(L22&gt;=226,"B1.4",IF(L22&gt;=201,"B1.3",IF(L22&gt;=176,"B1.2",IF(L22&gt;=151,"B1.1",IF(L22&gt;=126,"A2.2",IF(L22&gt;=101,"A2.1",IF(L22&gt;=76,"A1.2","A1.1")))))))))))))</f>
        <v>A2.2</v>
      </c>
      <c r="O22" s="34" t="str">
        <f>VLOOKUP(N22,'Convert table'!$A$1:$C$15,3,0)</f>
        <v>VNU-ETP 4</v>
      </c>
      <c r="P22" s="22"/>
    </row>
    <row r="23" spans="1:16" ht="15.75" customHeight="1" x14ac:dyDescent="0.25">
      <c r="A23" s="31">
        <v>21</v>
      </c>
      <c r="B23" s="10" t="s">
        <v>155</v>
      </c>
      <c r="C23" s="11" t="s">
        <v>220</v>
      </c>
      <c r="D23" s="32" t="s">
        <v>112</v>
      </c>
      <c r="E23" s="12">
        <v>35247</v>
      </c>
      <c r="F23" s="13" t="s">
        <v>156</v>
      </c>
      <c r="G23" s="14" t="s">
        <v>222</v>
      </c>
      <c r="H23" s="15">
        <v>34</v>
      </c>
      <c r="I23" s="15">
        <v>44</v>
      </c>
      <c r="J23" s="15">
        <v>33</v>
      </c>
      <c r="K23" s="15">
        <v>15</v>
      </c>
      <c r="L23" s="16">
        <f>H23+I23+J23+K23</f>
        <v>126</v>
      </c>
      <c r="M23" s="33" t="str">
        <f>VLOOKUP(N23,'Convert table'!$A$1:$B$15,2,0)</f>
        <v>Sơ cấp</v>
      </c>
      <c r="N23" s="17" t="str">
        <f>IF(L23&gt;=376,"C2.2",IF(L23&gt;=351,"C2.1",IF(L23&gt;=326,"C1.2",IF(L23&gt;=301,"C1.1",IF(L23&gt;=276,"B2.2",IF(L23&gt;=251,"B2.1",IF(L23&gt;=226,"B1.4",IF(L23&gt;=201,"B1.3",IF(L23&gt;=176,"B1.2",IF(L23&gt;=151,"B1.1",IF(L23&gt;=126,"A2.2",IF(L23&gt;=101,"A2.1",IF(L23&gt;=76,"A1.2","A1.1")))))))))))))</f>
        <v>A2.2</v>
      </c>
      <c r="O23" s="34" t="str">
        <f>VLOOKUP(N23,'Convert table'!$A$1:$C$15,3,0)</f>
        <v>VNU-ETP 4</v>
      </c>
    </row>
    <row r="24" spans="1:16" ht="15.75" customHeight="1" x14ac:dyDescent="0.25">
      <c r="A24" s="95">
        <v>17</v>
      </c>
      <c r="B24" s="96" t="s">
        <v>212</v>
      </c>
      <c r="C24" s="97" t="s">
        <v>128</v>
      </c>
      <c r="D24" s="98" t="s">
        <v>113</v>
      </c>
      <c r="E24" s="99">
        <v>36299</v>
      </c>
      <c r="F24" s="100" t="s">
        <v>131</v>
      </c>
      <c r="G24" s="101" t="s">
        <v>213</v>
      </c>
      <c r="H24" s="102">
        <v>90</v>
      </c>
      <c r="I24" s="102">
        <v>79</v>
      </c>
      <c r="J24" s="102">
        <v>53</v>
      </c>
      <c r="K24" s="102">
        <v>68</v>
      </c>
      <c r="L24" s="103">
        <f>H24+I24+J24+K24</f>
        <v>290</v>
      </c>
      <c r="M24" s="104" t="str">
        <f>VLOOKUP(N24,'Convert table'!$A$1:$B$15,2,0)</f>
        <v>Cao trung cấp</v>
      </c>
      <c r="N24" s="105" t="str">
        <f>IF(L24&gt;=376,"C2.2",IF(L24&gt;=351,"C2.1",IF(L24&gt;=326,"C1.2",IF(L24&gt;=301,"C1.1",IF(L24&gt;=276,"B2.2",IF(L24&gt;=251,"B2.1",IF(L24&gt;=226,"B1.4",IF(L24&gt;=201,"B1.3",IF(L24&gt;=176,"B1.2",IF(L24&gt;=151,"B1.1",IF(L24&gt;=126,"A2.2",IF(L24&gt;=101,"A2.1",IF(L24&gt;=76,"A1.2","A1.1")))))))))))))</f>
        <v>B2.2</v>
      </c>
      <c r="O24" s="106" t="str">
        <f>VLOOKUP(N24,'Convert table'!$A$1:$C$15,3,0)</f>
        <v>VNU-ETP 10</v>
      </c>
      <c r="P24" s="107"/>
    </row>
    <row r="25" spans="1:16" s="107" customFormat="1" ht="15.75" customHeight="1" x14ac:dyDescent="0.25">
      <c r="A25" s="31">
        <v>22</v>
      </c>
      <c r="B25" s="10" t="s">
        <v>161</v>
      </c>
      <c r="C25" s="11" t="s">
        <v>152</v>
      </c>
      <c r="D25" s="32" t="s">
        <v>113</v>
      </c>
      <c r="E25" s="12">
        <v>34717</v>
      </c>
      <c r="F25" s="13" t="s">
        <v>117</v>
      </c>
      <c r="G25" s="14" t="s">
        <v>223</v>
      </c>
      <c r="H25" s="15">
        <v>24</v>
      </c>
      <c r="I25" s="15">
        <v>35</v>
      </c>
      <c r="J25" s="15">
        <v>3</v>
      </c>
      <c r="K25" s="15">
        <v>54</v>
      </c>
      <c r="L25" s="16">
        <f>H25+I25+J25+K25</f>
        <v>116</v>
      </c>
      <c r="M25" s="33" t="str">
        <f>VLOOKUP(N25,'Convert table'!$A$1:$B$15,2,0)</f>
        <v>Sơ cấp</v>
      </c>
      <c r="N25" s="17" t="str">
        <f>IF(L25&gt;=376,"C2.2",IF(L25&gt;=351,"C2.1",IF(L25&gt;=326,"C1.2",IF(L25&gt;=301,"C1.1",IF(L25&gt;=276,"B2.2",IF(L25&gt;=251,"B2.1",IF(L25&gt;=226,"B1.4",IF(L25&gt;=201,"B1.3",IF(L25&gt;=176,"B1.2",IF(L25&gt;=151,"B1.1",IF(L25&gt;=126,"A2.2",IF(L25&gt;=101,"A2.1",IF(L25&gt;=76,"A1.2","A1.1")))))))))))))</f>
        <v>A2.1</v>
      </c>
      <c r="O25" s="34" t="str">
        <f>VLOOKUP(N25,'Convert table'!$A$1:$C$15,3,0)</f>
        <v>VNU-ETP 3</v>
      </c>
      <c r="P25" s="22"/>
    </row>
    <row r="26" spans="1:16" s="107" customFormat="1" ht="15.75" customHeight="1" x14ac:dyDescent="0.25">
      <c r="A26" s="95">
        <v>9</v>
      </c>
      <c r="B26" s="96" t="s">
        <v>195</v>
      </c>
      <c r="C26" s="97" t="s">
        <v>196</v>
      </c>
      <c r="D26" s="98" t="s">
        <v>112</v>
      </c>
      <c r="E26" s="99">
        <v>36423</v>
      </c>
      <c r="F26" s="100" t="s">
        <v>131</v>
      </c>
      <c r="G26" s="101" t="s">
        <v>197</v>
      </c>
      <c r="H26" s="102">
        <v>61</v>
      </c>
      <c r="I26" s="102">
        <v>68</v>
      </c>
      <c r="J26" s="102">
        <v>51</v>
      </c>
      <c r="K26" s="102">
        <v>59</v>
      </c>
      <c r="L26" s="103">
        <f>H26+I26+J26+K26</f>
        <v>239</v>
      </c>
      <c r="M26" s="104" t="str">
        <f>VLOOKUP(N26,'Convert table'!$A$1:$B$15,2,0)</f>
        <v>Trung cấp</v>
      </c>
      <c r="N26" s="105" t="str">
        <f>IF(L26&gt;=376,"C2.2",IF(L26&gt;=351,"C2.1",IF(L26&gt;=326,"C1.2",IF(L26&gt;=301,"C1.1",IF(L26&gt;=276,"B2.2",IF(L26&gt;=251,"B2.1",IF(L26&gt;=226,"B1.4",IF(L26&gt;=201,"B1.3",IF(L26&gt;=176,"B1.2",IF(L26&gt;=151,"B1.1",IF(L26&gt;=126,"A2.2",IF(L26&gt;=101,"A2.1",IF(L26&gt;=76,"A1.2","A1.1")))))))))))))</f>
        <v>B1.4</v>
      </c>
      <c r="O26" s="106" t="str">
        <f>VLOOKUP(N26,'Convert table'!$A$1:$C$15,3,0)</f>
        <v>VNU-ETP 8</v>
      </c>
    </row>
    <row r="27" spans="1:16" s="107" customFormat="1" ht="15.75" customHeight="1" x14ac:dyDescent="0.25">
      <c r="A27" s="95">
        <v>25</v>
      </c>
      <c r="B27" s="96" t="s">
        <v>228</v>
      </c>
      <c r="C27" s="97" t="s">
        <v>114</v>
      </c>
      <c r="D27" s="98" t="s">
        <v>112</v>
      </c>
      <c r="E27" s="99">
        <v>35230</v>
      </c>
      <c r="F27" s="100" t="s">
        <v>115</v>
      </c>
      <c r="G27" s="101" t="s">
        <v>229</v>
      </c>
      <c r="H27" s="102">
        <v>46</v>
      </c>
      <c r="I27" s="102">
        <v>70</v>
      </c>
      <c r="J27" s="102">
        <v>47</v>
      </c>
      <c r="K27" s="102">
        <v>43</v>
      </c>
      <c r="L27" s="103">
        <f>H27+I27+J27+K27</f>
        <v>206</v>
      </c>
      <c r="M27" s="104" t="str">
        <f>VLOOKUP(N27,'Convert table'!$A$1:$B$15,2,0)</f>
        <v>Trung cấp</v>
      </c>
      <c r="N27" s="105" t="str">
        <f>IF(L27&gt;=376,"C2.2",IF(L27&gt;=351,"C2.1",IF(L27&gt;=326,"C1.2",IF(L27&gt;=301,"C1.1",IF(L27&gt;=276,"B2.2",IF(L27&gt;=251,"B2.1",IF(L27&gt;=226,"B1.4",IF(L27&gt;=201,"B1.3",IF(L27&gt;=176,"B1.2",IF(L27&gt;=151,"B1.1",IF(L27&gt;=126,"A2.2",IF(L27&gt;=101,"A2.1",IF(L27&gt;=76,"A1.2","A1.1")))))))))))))</f>
        <v>B1.3</v>
      </c>
      <c r="O27" s="106" t="str">
        <f>VLOOKUP(N27,'Convert table'!$A$1:$C$15,3,0)</f>
        <v>VNU-ETP 7</v>
      </c>
    </row>
    <row r="28" spans="1:16" s="107" customFormat="1" ht="15.75" customHeight="1" x14ac:dyDescent="0.25">
      <c r="A28" s="95">
        <v>12</v>
      </c>
      <c r="B28" s="96" t="s">
        <v>202</v>
      </c>
      <c r="C28" s="97" t="s">
        <v>113</v>
      </c>
      <c r="D28" s="98" t="s">
        <v>113</v>
      </c>
      <c r="E28" s="99">
        <v>35121</v>
      </c>
      <c r="F28" s="100" t="s">
        <v>158</v>
      </c>
      <c r="G28" s="101" t="s">
        <v>203</v>
      </c>
      <c r="H28" s="102">
        <v>51</v>
      </c>
      <c r="I28" s="102">
        <v>58</v>
      </c>
      <c r="J28" s="102">
        <v>51</v>
      </c>
      <c r="K28" s="102">
        <v>56</v>
      </c>
      <c r="L28" s="103">
        <f>H28+I28+J28+K28</f>
        <v>216</v>
      </c>
      <c r="M28" s="104" t="str">
        <f>VLOOKUP(N28,'Convert table'!$A$1:$B$15,2,0)</f>
        <v>Trung cấp</v>
      </c>
      <c r="N28" s="105" t="str">
        <f>IF(L28&gt;=376,"C2.2",IF(L28&gt;=351,"C2.1",IF(L28&gt;=326,"C1.2",IF(L28&gt;=301,"C1.1",IF(L28&gt;=276,"B2.2",IF(L28&gt;=251,"B2.1",IF(L28&gt;=226,"B1.4",IF(L28&gt;=201,"B1.3",IF(L28&gt;=176,"B1.2",IF(L28&gt;=151,"B1.1",IF(L28&gt;=126,"A2.2",IF(L28&gt;=101,"A2.1",IF(L28&gt;=76,"A1.2","A1.1")))))))))))))</f>
        <v>B1.3</v>
      </c>
      <c r="O28" s="106" t="str">
        <f>VLOOKUP(N28,'Convert table'!$A$1:$C$15,3,0)</f>
        <v>VNU-ETP 7</v>
      </c>
    </row>
    <row r="29" spans="1:16" ht="15.75" customHeight="1" x14ac:dyDescent="0.25">
      <c r="A29" s="31">
        <v>4</v>
      </c>
      <c r="B29" s="10" t="s">
        <v>182</v>
      </c>
      <c r="C29" s="11" t="s">
        <v>151</v>
      </c>
      <c r="D29" s="32" t="s">
        <v>112</v>
      </c>
      <c r="E29" s="12">
        <v>35402</v>
      </c>
      <c r="F29" s="13" t="s">
        <v>121</v>
      </c>
      <c r="G29" s="14" t="s">
        <v>183</v>
      </c>
      <c r="H29" s="15">
        <v>40</v>
      </c>
      <c r="I29" s="15">
        <v>28</v>
      </c>
      <c r="J29" s="15">
        <v>32</v>
      </c>
      <c r="K29" s="15">
        <v>21</v>
      </c>
      <c r="L29" s="16">
        <f>H29+I29+J29+K29</f>
        <v>121</v>
      </c>
      <c r="M29" s="33" t="str">
        <f>VLOOKUP(N29,'Convert table'!$A$1:$B$15,2,0)</f>
        <v>Sơ cấp</v>
      </c>
      <c r="N29" s="17" t="str">
        <f>IF(L29&gt;=376,"C2.2",IF(L29&gt;=351,"C2.1",IF(L29&gt;=326,"C1.2",IF(L29&gt;=301,"C1.1",IF(L29&gt;=276,"B2.2",IF(L29&gt;=251,"B2.1",IF(L29&gt;=226,"B1.4",IF(L29&gt;=201,"B1.3",IF(L29&gt;=176,"B1.2",IF(L29&gt;=151,"B1.1",IF(L29&gt;=126,"A2.2",IF(L29&gt;=101,"A2.1",IF(L29&gt;=76,"A1.2","A1.1")))))))))))))</f>
        <v>A2.1</v>
      </c>
      <c r="O29" s="34" t="str">
        <f>VLOOKUP(N29,'Convert table'!$A$1:$C$15,3,0)</f>
        <v>VNU-ETP 3</v>
      </c>
    </row>
    <row r="30" spans="1:16" s="107" customFormat="1" ht="15.75" customHeight="1" x14ac:dyDescent="0.25">
      <c r="A30" s="95">
        <v>15</v>
      </c>
      <c r="B30" s="96" t="s">
        <v>181</v>
      </c>
      <c r="C30" s="97" t="s">
        <v>150</v>
      </c>
      <c r="D30" s="98" t="s">
        <v>112</v>
      </c>
      <c r="E30" s="99">
        <v>35399</v>
      </c>
      <c r="F30" s="100" t="s">
        <v>122</v>
      </c>
      <c r="G30" s="101" t="s">
        <v>209</v>
      </c>
      <c r="H30" s="102">
        <v>35</v>
      </c>
      <c r="I30" s="102">
        <v>55</v>
      </c>
      <c r="J30" s="102">
        <v>51</v>
      </c>
      <c r="K30" s="102">
        <v>42</v>
      </c>
      <c r="L30" s="103">
        <f>H30+I30+J30+K30</f>
        <v>183</v>
      </c>
      <c r="M30" s="104" t="str">
        <f>VLOOKUP(N30,'Convert table'!$A$1:$B$15,2,0)</f>
        <v>Sơ trung cấp</v>
      </c>
      <c r="N30" s="105" t="str">
        <f>IF(L30&gt;=376,"C2.2",IF(L30&gt;=351,"C2.1",IF(L30&gt;=326,"C1.2",IF(L30&gt;=301,"C1.1",IF(L30&gt;=276,"B2.2",IF(L30&gt;=251,"B2.1",IF(L30&gt;=226,"B1.4",IF(L30&gt;=201,"B1.3",IF(L30&gt;=176,"B1.2",IF(L30&gt;=151,"B1.1",IF(L30&gt;=126,"A2.2",IF(L30&gt;=101,"A2.1",IF(L30&gt;=76,"A1.2","A1.1")))))))))))))</f>
        <v>B1.2</v>
      </c>
      <c r="O30" s="106" t="str">
        <f>VLOOKUP(N30,'Convert table'!$A$1:$C$15,3,0)</f>
        <v>VNU-ETP 6</v>
      </c>
    </row>
    <row r="31" spans="1:16" ht="15.75" customHeight="1" x14ac:dyDescent="0.25">
      <c r="A31" s="95">
        <v>32</v>
      </c>
      <c r="B31" s="96" t="s">
        <v>237</v>
      </c>
      <c r="C31" s="97" t="s">
        <v>133</v>
      </c>
      <c r="D31" s="98" t="s">
        <v>112</v>
      </c>
      <c r="E31" s="99">
        <v>36305</v>
      </c>
      <c r="F31" s="100" t="s">
        <v>115</v>
      </c>
      <c r="G31" s="101" t="s">
        <v>238</v>
      </c>
      <c r="H31" s="102">
        <v>59</v>
      </c>
      <c r="I31" s="102">
        <v>68</v>
      </c>
      <c r="J31" s="102">
        <v>57</v>
      </c>
      <c r="K31" s="102">
        <v>43</v>
      </c>
      <c r="L31" s="103">
        <f>H31+I31+J31+K31</f>
        <v>227</v>
      </c>
      <c r="M31" s="104" t="str">
        <f>VLOOKUP(N31,'Convert table'!$A$1:$B$15,2,0)</f>
        <v>Trung cấp</v>
      </c>
      <c r="N31" s="105" t="str">
        <f>IF(L31&gt;=376,"C2.2",IF(L31&gt;=351,"C2.1",IF(L31&gt;=326,"C1.2",IF(L31&gt;=301,"C1.1",IF(L31&gt;=276,"B2.2",IF(L31&gt;=251,"B2.1",IF(L31&gt;=226,"B1.4",IF(L31&gt;=201,"B1.3",IF(L31&gt;=176,"B1.2",IF(L31&gt;=151,"B1.1",IF(L31&gt;=126,"A2.2",IF(L31&gt;=101,"A2.1",IF(L31&gt;=76,"A1.2","A1.1")))))))))))))</f>
        <v>B1.4</v>
      </c>
      <c r="O31" s="106" t="str">
        <f>VLOOKUP(N31,'Convert table'!$A$1:$C$15,3,0)</f>
        <v>VNU-ETP 8</v>
      </c>
      <c r="P31" s="107"/>
    </row>
    <row r="32" spans="1:16" ht="15.75" customHeight="1" x14ac:dyDescent="0.25">
      <c r="A32" s="31">
        <v>3</v>
      </c>
      <c r="B32" s="10" t="s">
        <v>179</v>
      </c>
      <c r="C32" s="11" t="s">
        <v>157</v>
      </c>
      <c r="D32" s="32" t="s">
        <v>112</v>
      </c>
      <c r="E32" s="12">
        <v>34239</v>
      </c>
      <c r="F32" s="13" t="s">
        <v>134</v>
      </c>
      <c r="G32" s="14" t="s">
        <v>180</v>
      </c>
      <c r="H32" s="15">
        <v>33</v>
      </c>
      <c r="I32" s="15">
        <v>39</v>
      </c>
      <c r="J32" s="15">
        <v>20</v>
      </c>
      <c r="K32" s="15">
        <v>11</v>
      </c>
      <c r="L32" s="16">
        <f>H32+I32+J32+K32</f>
        <v>103</v>
      </c>
      <c r="M32" s="33" t="str">
        <f>VLOOKUP(N32,'Convert table'!$A$1:$B$15,2,0)</f>
        <v>Sơ cấp</v>
      </c>
      <c r="N32" s="17" t="str">
        <f>IF(L32&gt;=376,"C2.2",IF(L32&gt;=351,"C2.1",IF(L32&gt;=326,"C1.2",IF(L32&gt;=301,"C1.1",IF(L32&gt;=276,"B2.2",IF(L32&gt;=251,"B2.1",IF(L32&gt;=226,"B1.4",IF(L32&gt;=201,"B1.3",IF(L32&gt;=176,"B1.2",IF(L32&gt;=151,"B1.1",IF(L32&gt;=126,"A2.2",IF(L32&gt;=101,"A2.1",IF(L32&gt;=76,"A1.2","A1.1")))))))))))))</f>
        <v>A2.1</v>
      </c>
      <c r="O32" s="34" t="str">
        <f>VLOOKUP(N32,'Convert table'!$A$1:$C$15,3,0)</f>
        <v>VNU-ETP 3</v>
      </c>
    </row>
    <row r="33" spans="1:16" s="107" customFormat="1" ht="15.75" customHeight="1" x14ac:dyDescent="0.25">
      <c r="A33" s="31">
        <v>24</v>
      </c>
      <c r="B33" s="10" t="s">
        <v>226</v>
      </c>
      <c r="C33" s="11" t="s">
        <v>132</v>
      </c>
      <c r="D33" s="32" t="s">
        <v>113</v>
      </c>
      <c r="E33" s="12">
        <v>35986</v>
      </c>
      <c r="F33" s="13" t="s">
        <v>129</v>
      </c>
      <c r="G33" s="14" t="s">
        <v>227</v>
      </c>
      <c r="H33" s="15">
        <v>29</v>
      </c>
      <c r="I33" s="15">
        <v>54</v>
      </c>
      <c r="J33" s="15">
        <v>8</v>
      </c>
      <c r="K33" s="15">
        <v>27</v>
      </c>
      <c r="L33" s="16">
        <f>H33+I33+J33+K33</f>
        <v>118</v>
      </c>
      <c r="M33" s="33" t="str">
        <f>VLOOKUP(N33,'Convert table'!$A$1:$B$15,2,0)</f>
        <v>Sơ cấp</v>
      </c>
      <c r="N33" s="17" t="str">
        <f>IF(L33&gt;=376,"C2.2",IF(L33&gt;=351,"C2.1",IF(L33&gt;=326,"C1.2",IF(L33&gt;=301,"C1.1",IF(L33&gt;=276,"B2.2",IF(L33&gt;=251,"B2.1",IF(L33&gt;=226,"B1.4",IF(L33&gt;=201,"B1.3",IF(L33&gt;=176,"B1.2",IF(L33&gt;=151,"B1.1",IF(L33&gt;=126,"A2.2",IF(L33&gt;=101,"A2.1",IF(L33&gt;=76,"A1.2","A1.1")))))))))))))</f>
        <v>A2.1</v>
      </c>
      <c r="O33" s="34" t="str">
        <f>VLOOKUP(N33,'Convert table'!$A$1:$C$15,3,0)</f>
        <v>VNU-ETP 3</v>
      </c>
      <c r="P33" s="22"/>
    </row>
    <row r="34" spans="1:16" ht="15.75" customHeight="1" x14ac:dyDescent="0.25">
      <c r="A34" s="95">
        <v>2</v>
      </c>
      <c r="B34" s="96" t="s">
        <v>176</v>
      </c>
      <c r="C34" s="97" t="s">
        <v>177</v>
      </c>
      <c r="D34" s="98" t="s">
        <v>113</v>
      </c>
      <c r="E34" s="99">
        <v>36130</v>
      </c>
      <c r="F34" s="100" t="s">
        <v>115</v>
      </c>
      <c r="G34" s="101" t="s">
        <v>178</v>
      </c>
      <c r="H34" s="102">
        <v>79</v>
      </c>
      <c r="I34" s="102">
        <v>57</v>
      </c>
      <c r="J34" s="102">
        <v>59</v>
      </c>
      <c r="K34" s="102">
        <v>56</v>
      </c>
      <c r="L34" s="103">
        <f>H34+I34+J34+K34</f>
        <v>251</v>
      </c>
      <c r="M34" s="104" t="str">
        <f>VLOOKUP(N34,'Convert table'!$A$1:$B$15,2,0)</f>
        <v>Cao trung cấp</v>
      </c>
      <c r="N34" s="105" t="str">
        <f>IF(L34&gt;=376,"C2.2",IF(L34&gt;=351,"C2.1",IF(L34&gt;=326,"C1.2",IF(L34&gt;=301,"C1.1",IF(L34&gt;=276,"B2.2",IF(L34&gt;=251,"B2.1",IF(L34&gt;=226,"B1.4",IF(L34&gt;=201,"B1.3",IF(L34&gt;=176,"B1.2",IF(L34&gt;=151,"B1.1",IF(L34&gt;=126,"A2.2",IF(L34&gt;=101,"A2.1",IF(L34&gt;=76,"A1.2","A1.1")))))))))))))</f>
        <v>B2.1</v>
      </c>
      <c r="O34" s="106" t="str">
        <f>VLOOKUP(N34,'Convert table'!$A$1:$C$15,3,0)</f>
        <v>VNU-ETP 9</v>
      </c>
      <c r="P34" s="107"/>
    </row>
    <row r="35" spans="1:16" s="107" customFormat="1" ht="15.75" customHeight="1" x14ac:dyDescent="0.25">
      <c r="A35" s="95">
        <v>8</v>
      </c>
      <c r="B35" s="96" t="s">
        <v>192</v>
      </c>
      <c r="C35" s="97" t="s">
        <v>160</v>
      </c>
      <c r="D35" s="98" t="s">
        <v>113</v>
      </c>
      <c r="E35" s="99">
        <v>36472</v>
      </c>
      <c r="F35" s="100" t="s">
        <v>193</v>
      </c>
      <c r="G35" s="101" t="s">
        <v>194</v>
      </c>
      <c r="H35" s="102">
        <v>75</v>
      </c>
      <c r="I35" s="102">
        <v>64</v>
      </c>
      <c r="J35" s="102">
        <v>67</v>
      </c>
      <c r="K35" s="102">
        <v>66</v>
      </c>
      <c r="L35" s="103">
        <f>H35+I35+J35+K35</f>
        <v>272</v>
      </c>
      <c r="M35" s="104" t="str">
        <f>VLOOKUP(N35,'Convert table'!$A$1:$B$15,2,0)</f>
        <v>Cao trung cấp</v>
      </c>
      <c r="N35" s="105" t="str">
        <f>IF(L35&gt;=376,"C2.2",IF(L35&gt;=351,"C2.1",IF(L35&gt;=326,"C1.2",IF(L35&gt;=301,"C1.1",IF(L35&gt;=276,"B2.2",IF(L35&gt;=251,"B2.1",IF(L35&gt;=226,"B1.4",IF(L35&gt;=201,"B1.3",IF(L35&gt;=176,"B1.2",IF(L35&gt;=151,"B1.1",IF(L35&gt;=126,"A2.2",IF(L35&gt;=101,"A2.1",IF(L35&gt;=76,"A1.2","A1.1")))))))))))))</f>
        <v>B2.1</v>
      </c>
      <c r="O35" s="106" t="str">
        <f>VLOOKUP(N35,'Convert table'!$A$1:$C$15,3,0)</f>
        <v>VNU-ETP 9</v>
      </c>
    </row>
    <row r="36" spans="1:16" ht="15.75" customHeight="1" x14ac:dyDescent="0.25">
      <c r="A36" s="95">
        <v>10</v>
      </c>
      <c r="B36" s="96" t="s">
        <v>161</v>
      </c>
      <c r="C36" s="97" t="s">
        <v>198</v>
      </c>
      <c r="D36" s="98" t="s">
        <v>113</v>
      </c>
      <c r="E36" s="99">
        <v>35060</v>
      </c>
      <c r="F36" s="100" t="s">
        <v>125</v>
      </c>
      <c r="G36" s="101" t="s">
        <v>199</v>
      </c>
      <c r="H36" s="102">
        <v>36</v>
      </c>
      <c r="I36" s="102">
        <v>45</v>
      </c>
      <c r="J36" s="102">
        <v>53</v>
      </c>
      <c r="K36" s="102">
        <v>52</v>
      </c>
      <c r="L36" s="103">
        <f>H36+I36+J36+K36</f>
        <v>186</v>
      </c>
      <c r="M36" s="104" t="str">
        <f>VLOOKUP(N36,'Convert table'!$A$1:$B$15,2,0)</f>
        <v>Sơ trung cấp</v>
      </c>
      <c r="N36" s="105" t="str">
        <f>IF(L36&gt;=376,"C2.2",IF(L36&gt;=351,"C2.1",IF(L36&gt;=326,"C1.2",IF(L36&gt;=301,"C1.1",IF(L36&gt;=276,"B2.2",IF(L36&gt;=251,"B2.1",IF(L36&gt;=226,"B1.4",IF(L36&gt;=201,"B1.3",IF(L36&gt;=176,"B1.2",IF(L36&gt;=151,"B1.1",IF(L36&gt;=126,"A2.2",IF(L36&gt;=101,"A2.1",IF(L36&gt;=76,"A1.2","A1.1")))))))))))))</f>
        <v>B1.2</v>
      </c>
      <c r="O36" s="106" t="str">
        <f>VLOOKUP(N36,'Convert table'!$A$1:$C$15,3,0)</f>
        <v>VNU-ETP 6</v>
      </c>
      <c r="P36" s="107"/>
    </row>
    <row r="37" spans="1:16" ht="15.75" customHeight="1" x14ac:dyDescent="0.25">
      <c r="A37" s="95">
        <v>11</v>
      </c>
      <c r="B37" s="96" t="s">
        <v>200</v>
      </c>
      <c r="C37" s="97" t="s">
        <v>124</v>
      </c>
      <c r="D37" s="98" t="s">
        <v>112</v>
      </c>
      <c r="E37" s="99">
        <v>35416</v>
      </c>
      <c r="F37" s="100" t="s">
        <v>166</v>
      </c>
      <c r="G37" s="101" t="s">
        <v>201</v>
      </c>
      <c r="H37" s="102">
        <v>69</v>
      </c>
      <c r="I37" s="102">
        <v>69</v>
      </c>
      <c r="J37" s="102">
        <v>64</v>
      </c>
      <c r="K37" s="102">
        <v>47</v>
      </c>
      <c r="L37" s="103">
        <f>H37+I37+J37+K37</f>
        <v>249</v>
      </c>
      <c r="M37" s="104" t="str">
        <f>VLOOKUP(N37,'Convert table'!$A$1:$B$15,2,0)</f>
        <v>Trung cấp</v>
      </c>
      <c r="N37" s="105" t="str">
        <f>IF(L37&gt;=376,"C2.2",IF(L37&gt;=351,"C2.1",IF(L37&gt;=326,"C1.2",IF(L37&gt;=301,"C1.1",IF(L37&gt;=276,"B2.2",IF(L37&gt;=251,"B2.1",IF(L37&gt;=226,"B1.4",IF(L37&gt;=201,"B1.3",IF(L37&gt;=176,"B1.2",IF(L37&gt;=151,"B1.1",IF(L37&gt;=126,"A2.2",IF(L37&gt;=101,"A2.1",IF(L37&gt;=76,"A1.2","A1.1")))))))))))))</f>
        <v>B1.4</v>
      </c>
      <c r="O37" s="106" t="str">
        <f>VLOOKUP(N37,'Convert table'!$A$1:$C$15,3,0)</f>
        <v>VNU-ETP 8</v>
      </c>
      <c r="P37" s="107"/>
    </row>
    <row r="38" spans="1:16" ht="15.75" customHeight="1" x14ac:dyDescent="0.25">
      <c r="A38" s="95">
        <v>18</v>
      </c>
      <c r="B38" s="96" t="s">
        <v>214</v>
      </c>
      <c r="C38" s="97" t="s">
        <v>215</v>
      </c>
      <c r="D38" s="98" t="s">
        <v>113</v>
      </c>
      <c r="E38" s="99">
        <v>35376</v>
      </c>
      <c r="F38" s="100" t="s">
        <v>127</v>
      </c>
      <c r="G38" s="101" t="s">
        <v>216</v>
      </c>
      <c r="H38" s="102">
        <v>46</v>
      </c>
      <c r="I38" s="102">
        <v>66</v>
      </c>
      <c r="J38" s="102">
        <v>63</v>
      </c>
      <c r="K38" s="102">
        <v>56</v>
      </c>
      <c r="L38" s="103">
        <f>H38+I38+J38+K38</f>
        <v>231</v>
      </c>
      <c r="M38" s="104" t="str">
        <f>VLOOKUP(N38,'Convert table'!$A$1:$B$15,2,0)</f>
        <v>Trung cấp</v>
      </c>
      <c r="N38" s="105" t="str">
        <f>IF(L38&gt;=376,"C2.2",IF(L38&gt;=351,"C2.1",IF(L38&gt;=326,"C1.2",IF(L38&gt;=301,"C1.1",IF(L38&gt;=276,"B2.2",IF(L38&gt;=251,"B2.1",IF(L38&gt;=226,"B1.4",IF(L38&gt;=201,"B1.3",IF(L38&gt;=176,"B1.2",IF(L38&gt;=151,"B1.1",IF(L38&gt;=126,"A2.2",IF(L38&gt;=101,"A2.1",IF(L38&gt;=76,"A1.2","A1.1")))))))))))))</f>
        <v>B1.4</v>
      </c>
      <c r="O38" s="106" t="str">
        <f>VLOOKUP(N38,'Convert table'!$A$1:$C$15,3,0)</f>
        <v>VNU-ETP 8</v>
      </c>
      <c r="P38" s="107"/>
    </row>
    <row r="39" spans="1:16" s="107" customFormat="1" ht="15.75" customHeight="1" x14ac:dyDescent="0.25">
      <c r="A39" s="95">
        <v>23</v>
      </c>
      <c r="B39" s="96" t="s">
        <v>224</v>
      </c>
      <c r="C39" s="97" t="s">
        <v>170</v>
      </c>
      <c r="D39" s="98" t="s">
        <v>113</v>
      </c>
      <c r="E39" s="99">
        <v>36155</v>
      </c>
      <c r="F39" s="100" t="s">
        <v>127</v>
      </c>
      <c r="G39" s="101" t="s">
        <v>225</v>
      </c>
      <c r="H39" s="102">
        <v>75</v>
      </c>
      <c r="I39" s="102">
        <v>69</v>
      </c>
      <c r="J39" s="102">
        <v>23</v>
      </c>
      <c r="K39" s="102">
        <v>56</v>
      </c>
      <c r="L39" s="103">
        <f>H39+I39+J39+K39</f>
        <v>223</v>
      </c>
      <c r="M39" s="104" t="str">
        <f>VLOOKUP(N39,'Convert table'!$A$1:$B$15,2,0)</f>
        <v>Trung cấp</v>
      </c>
      <c r="N39" s="105" t="str">
        <f>IF(L39&gt;=376,"C2.2",IF(L39&gt;=351,"C2.1",IF(L39&gt;=326,"C1.2",IF(L39&gt;=301,"C1.1",IF(L39&gt;=276,"B2.2",IF(L39&gt;=251,"B2.1",IF(L39&gt;=226,"B1.4",IF(L39&gt;=201,"B1.3",IF(L39&gt;=176,"B1.2",IF(L39&gt;=151,"B1.1",IF(L39&gt;=126,"A2.2",IF(L39&gt;=101,"A2.1",IF(L39&gt;=76,"A1.2","A1.1")))))))))))))</f>
        <v>B1.3</v>
      </c>
      <c r="O39" s="106" t="str">
        <f>VLOOKUP(N39,'Convert table'!$A$1:$C$15,3,0)</f>
        <v>VNU-ETP 7</v>
      </c>
    </row>
    <row r="40" spans="1:16" ht="15.75" customHeight="1" x14ac:dyDescent="0.25">
      <c r="A40" s="31">
        <v>13</v>
      </c>
      <c r="B40" s="10" t="s">
        <v>204</v>
      </c>
      <c r="C40" s="11" t="s">
        <v>162</v>
      </c>
      <c r="D40" s="32" t="s">
        <v>112</v>
      </c>
      <c r="E40" s="12">
        <v>34892</v>
      </c>
      <c r="F40" s="13" t="s">
        <v>118</v>
      </c>
      <c r="G40" s="14" t="s">
        <v>205</v>
      </c>
      <c r="H40" s="15">
        <v>45</v>
      </c>
      <c r="I40" s="15">
        <v>54</v>
      </c>
      <c r="J40" s="15">
        <v>32</v>
      </c>
      <c r="K40" s="15">
        <v>36</v>
      </c>
      <c r="L40" s="16">
        <f>H40+I40+J40+K40</f>
        <v>167</v>
      </c>
      <c r="M40" s="33" t="str">
        <f>VLOOKUP(N40,'Convert table'!$A$1:$B$15,2,0)</f>
        <v>Sơ trung cấp</v>
      </c>
      <c r="N40" s="17" t="str">
        <f>IF(L40&gt;=376,"C2.2",IF(L40&gt;=351,"C2.1",IF(L40&gt;=326,"C1.2",IF(L40&gt;=301,"C1.1",IF(L40&gt;=276,"B2.2",IF(L40&gt;=251,"B2.1",IF(L40&gt;=226,"B1.4",IF(L40&gt;=201,"B1.3",IF(L40&gt;=176,"B1.2",IF(L40&gt;=151,"B1.1",IF(L40&gt;=126,"A2.2",IF(L40&gt;=101,"A2.1",IF(L40&gt;=76,"A1.2","A1.1")))))))))))))</f>
        <v>B1.1</v>
      </c>
      <c r="O40" s="34" t="str">
        <f>VLOOKUP(N40,'Convert table'!$A$1:$C$15,3,0)</f>
        <v>VNU-ETP 5</v>
      </c>
    </row>
    <row r="41" spans="1:16" s="107" customFormat="1" ht="15.75" customHeight="1" x14ac:dyDescent="0.25">
      <c r="A41" s="31">
        <v>14</v>
      </c>
      <c r="B41" s="10" t="s">
        <v>206</v>
      </c>
      <c r="C41" s="11" t="s">
        <v>207</v>
      </c>
      <c r="D41" s="32" t="s">
        <v>112</v>
      </c>
      <c r="E41" s="12">
        <v>35353</v>
      </c>
      <c r="F41" s="13" t="s">
        <v>166</v>
      </c>
      <c r="G41" s="14" t="s">
        <v>208</v>
      </c>
      <c r="H41" s="15">
        <v>40</v>
      </c>
      <c r="I41" s="15">
        <v>32</v>
      </c>
      <c r="J41" s="15">
        <v>39</v>
      </c>
      <c r="K41" s="15">
        <v>44</v>
      </c>
      <c r="L41" s="16">
        <f>H41+I41+J41+K41</f>
        <v>155</v>
      </c>
      <c r="M41" s="33" t="str">
        <f>VLOOKUP(N41,'Convert table'!$A$1:$B$15,2,0)</f>
        <v>Sơ trung cấp</v>
      </c>
      <c r="N41" s="17" t="str">
        <f>IF(L41&gt;=376,"C2.2",IF(L41&gt;=351,"C2.1",IF(L41&gt;=326,"C1.2",IF(L41&gt;=301,"C1.1",IF(L41&gt;=276,"B2.2",IF(L41&gt;=251,"B2.1",IF(L41&gt;=226,"B1.4",IF(L41&gt;=201,"B1.3",IF(L41&gt;=176,"B1.2",IF(L41&gt;=151,"B1.1",IF(L41&gt;=126,"A2.2",IF(L41&gt;=101,"A2.1",IF(L41&gt;=76,"A1.2","A1.1")))))))))))))</f>
        <v>B1.1</v>
      </c>
      <c r="O41" s="34" t="str">
        <f>VLOOKUP(N41,'Convert table'!$A$1:$C$15,3,0)</f>
        <v>VNU-ETP 5</v>
      </c>
      <c r="P41" s="22"/>
    </row>
    <row r="42" spans="1:16" s="107" customFormat="1" ht="15.75" customHeight="1" x14ac:dyDescent="0.25">
      <c r="A42" s="95">
        <v>5</v>
      </c>
      <c r="B42" s="96" t="s">
        <v>184</v>
      </c>
      <c r="C42" s="97" t="s">
        <v>151</v>
      </c>
      <c r="D42" s="98" t="s">
        <v>112</v>
      </c>
      <c r="E42" s="99">
        <v>35317</v>
      </c>
      <c r="F42" s="100" t="s">
        <v>117</v>
      </c>
      <c r="G42" s="101" t="s">
        <v>185</v>
      </c>
      <c r="H42" s="102">
        <v>57</v>
      </c>
      <c r="I42" s="102">
        <v>61</v>
      </c>
      <c r="J42" s="102">
        <v>41</v>
      </c>
      <c r="K42" s="102">
        <v>48</v>
      </c>
      <c r="L42" s="103">
        <f>H42+I42+J42+K42</f>
        <v>207</v>
      </c>
      <c r="M42" s="104" t="str">
        <f>VLOOKUP(N42,'Convert table'!$A$1:$B$15,2,0)</f>
        <v>Trung cấp</v>
      </c>
      <c r="N42" s="105" t="str">
        <f>IF(L42&gt;=376,"C2.2",IF(L42&gt;=351,"C2.1",IF(L42&gt;=326,"C1.2",IF(L42&gt;=301,"C1.1",IF(L42&gt;=276,"B2.2",IF(L42&gt;=251,"B2.1",IF(L42&gt;=226,"B1.4",IF(L42&gt;=201,"B1.3",IF(L42&gt;=176,"B1.2",IF(L42&gt;=151,"B1.1",IF(L42&gt;=126,"A2.2",IF(L42&gt;=101,"A2.1",IF(L42&gt;=76,"A1.2","A1.1")))))))))))))</f>
        <v>B1.3</v>
      </c>
      <c r="O42" s="106" t="str">
        <f>VLOOKUP(N42,'Convert table'!$A$1:$C$15,3,0)</f>
        <v>VNU-ETP 7</v>
      </c>
    </row>
    <row r="43" spans="1:16" ht="15.75" customHeight="1" x14ac:dyDescent="0.25">
      <c r="A43" s="31">
        <v>26</v>
      </c>
      <c r="B43" s="10" t="s">
        <v>161</v>
      </c>
      <c r="C43" s="11" t="s">
        <v>114</v>
      </c>
      <c r="D43" s="32" t="s">
        <v>112</v>
      </c>
      <c r="E43" s="12">
        <v>29818</v>
      </c>
      <c r="F43" s="13" t="s">
        <v>148</v>
      </c>
      <c r="G43" s="14" t="s">
        <v>230</v>
      </c>
      <c r="H43" s="15">
        <v>35</v>
      </c>
      <c r="I43" s="15">
        <v>60</v>
      </c>
      <c r="J43" s="15">
        <v>19</v>
      </c>
      <c r="K43" s="15">
        <v>56</v>
      </c>
      <c r="L43" s="16">
        <f>H43+I43+J43+K43</f>
        <v>170</v>
      </c>
      <c r="M43" s="33" t="str">
        <f>VLOOKUP(N43,'Convert table'!$A$1:$B$15,2,0)</f>
        <v>Sơ trung cấp</v>
      </c>
      <c r="N43" s="17" t="str">
        <f>IF(L43&gt;=376,"C2.2",IF(L43&gt;=351,"C2.1",IF(L43&gt;=326,"C1.2",IF(L43&gt;=301,"C1.1",IF(L43&gt;=276,"B2.2",IF(L43&gt;=251,"B2.1",IF(L43&gt;=226,"B1.4",IF(L43&gt;=201,"B1.3",IF(L43&gt;=176,"B1.2",IF(L43&gt;=151,"B1.1",IF(L43&gt;=126,"A2.2",IF(L43&gt;=101,"A2.1",IF(L43&gt;=76,"A1.2","A1.1")))))))))))))</f>
        <v>B1.1</v>
      </c>
      <c r="O43" s="34" t="str">
        <f>VLOOKUP(N43,'Convert table'!$A$1:$C$15,3,0)</f>
        <v>VNU-ETP 5</v>
      </c>
    </row>
    <row r="44" spans="1:16" ht="15.75" customHeight="1" x14ac:dyDescent="0.25">
      <c r="A44" s="31">
        <v>19</v>
      </c>
      <c r="B44" s="10" t="s">
        <v>218</v>
      </c>
      <c r="C44" s="11" t="s">
        <v>217</v>
      </c>
      <c r="D44" s="32" t="s">
        <v>112</v>
      </c>
      <c r="E44" s="12">
        <v>35187</v>
      </c>
      <c r="F44" s="13" t="s">
        <v>149</v>
      </c>
      <c r="G44" s="14" t="s">
        <v>219</v>
      </c>
      <c r="H44" s="15">
        <v>28</v>
      </c>
      <c r="I44" s="15">
        <v>41</v>
      </c>
      <c r="J44" s="15">
        <v>44</v>
      </c>
      <c r="K44" s="15">
        <v>44</v>
      </c>
      <c r="L44" s="16">
        <f>H44+I44+J44+K44</f>
        <v>157</v>
      </c>
      <c r="M44" s="33" t="str">
        <f>VLOOKUP(N44,'Convert table'!$A$1:$B$15,2,0)</f>
        <v>Sơ trung cấp</v>
      </c>
      <c r="N44" s="17" t="str">
        <f>IF(L44&gt;=376,"C2.2",IF(L44&gt;=351,"C2.1",IF(L44&gt;=326,"C1.2",IF(L44&gt;=301,"C1.1",IF(L44&gt;=276,"B2.2",IF(L44&gt;=251,"B2.1",IF(L44&gt;=226,"B1.4",IF(L44&gt;=201,"B1.3",IF(L44&gt;=176,"B1.2",IF(L44&gt;=151,"B1.1",IF(L44&gt;=126,"A2.2",IF(L44&gt;=101,"A2.1",IF(L44&gt;=76,"A1.2","A1.1")))))))))))))</f>
        <v>B1.1</v>
      </c>
      <c r="O44" s="34" t="str">
        <f>VLOOKUP(N44,'Convert table'!$A$1:$C$15,3,0)</f>
        <v>VNU-ETP 5</v>
      </c>
    </row>
    <row r="45" spans="1:16" ht="15.75" customHeight="1" x14ac:dyDescent="0.25">
      <c r="K45" s="22" t="s">
        <v>135</v>
      </c>
      <c r="O45" s="35"/>
    </row>
    <row r="46" spans="1:16" ht="15.75" customHeight="1" thickBot="1" x14ac:dyDescent="0.3">
      <c r="B46" s="36"/>
      <c r="C46" s="22"/>
      <c r="D46" s="22"/>
      <c r="E46" s="22"/>
      <c r="F46" s="22"/>
      <c r="G46" s="36"/>
      <c r="H46" s="36"/>
      <c r="I46" s="36"/>
      <c r="J46" s="37"/>
      <c r="K46" s="36"/>
      <c r="L46" s="92" t="s">
        <v>243</v>
      </c>
      <c r="M46" s="92"/>
      <c r="N46" s="92"/>
      <c r="O46" s="92"/>
    </row>
    <row r="47" spans="1:16" ht="15.75" customHeight="1" x14ac:dyDescent="0.25">
      <c r="B47" s="64" t="s">
        <v>89</v>
      </c>
      <c r="C47" s="38" t="s">
        <v>109</v>
      </c>
      <c r="D47" s="39"/>
      <c r="E47" s="40">
        <f>COUNTIF($N$11:$N$44,"A1.1")</f>
        <v>0</v>
      </c>
      <c r="F47" s="41"/>
      <c r="G47" s="42" t="s">
        <v>105</v>
      </c>
      <c r="H47" s="40">
        <f>COUNTIF($N$11:$N$44,"B1.1")</f>
        <v>7</v>
      </c>
      <c r="I47" s="85" t="s">
        <v>99</v>
      </c>
      <c r="J47" s="86"/>
      <c r="K47" s="40">
        <f>COUNTIF($N$11:$N$44,"C1.1")</f>
        <v>0</v>
      </c>
      <c r="L47" s="71" t="s">
        <v>245</v>
      </c>
      <c r="M47" s="72"/>
      <c r="N47" s="72"/>
      <c r="O47" s="72"/>
    </row>
    <row r="48" spans="1:16" ht="15.75" customHeight="1" x14ac:dyDescent="0.25">
      <c r="B48" s="65"/>
      <c r="C48" s="43" t="s">
        <v>108</v>
      </c>
      <c r="D48" s="44"/>
      <c r="E48" s="45">
        <f>COUNTIF($N$11:$N$44,"A1.2")</f>
        <v>0</v>
      </c>
      <c r="F48" s="46"/>
      <c r="G48" s="47" t="s">
        <v>104</v>
      </c>
      <c r="H48" s="45">
        <f>COUNTIF($N$11:$N$44,"B1.2")</f>
        <v>6</v>
      </c>
      <c r="I48" s="87" t="s">
        <v>98</v>
      </c>
      <c r="J48" s="88"/>
      <c r="K48" s="45">
        <f>COUNTIF($N$11:$N$44,"C1.2")</f>
        <v>0</v>
      </c>
      <c r="L48" s="71" t="s">
        <v>246</v>
      </c>
      <c r="M48" s="67"/>
      <c r="N48" s="67"/>
      <c r="O48" s="67"/>
    </row>
    <row r="49" spans="2:15" ht="15.75" customHeight="1" x14ac:dyDescent="0.25">
      <c r="B49" s="65"/>
      <c r="C49" s="48" t="s">
        <v>107</v>
      </c>
      <c r="D49" s="49"/>
      <c r="E49" s="45">
        <f>COUNTIF($N$11:$N$44,"A2.1")</f>
        <v>5</v>
      </c>
      <c r="F49" s="50"/>
      <c r="G49" s="51" t="s">
        <v>103</v>
      </c>
      <c r="H49" s="45">
        <f>COUNTIF($N$11:$N$44,"B1.3")</f>
        <v>4</v>
      </c>
      <c r="I49" s="87" t="s">
        <v>110</v>
      </c>
      <c r="J49" s="88"/>
      <c r="K49" s="52">
        <f>COUNTIF($N$11:$N$44,"C2.1")</f>
        <v>0</v>
      </c>
      <c r="L49" s="22"/>
    </row>
    <row r="50" spans="2:15" ht="15.75" customHeight="1" x14ac:dyDescent="0.25">
      <c r="B50" s="65"/>
      <c r="C50" s="43" t="s">
        <v>106</v>
      </c>
      <c r="D50" s="44"/>
      <c r="E50" s="45">
        <f>COUNTIF($N$11:$N$44,"A2.2")</f>
        <v>4</v>
      </c>
      <c r="F50" s="46"/>
      <c r="G50" s="47" t="s">
        <v>102</v>
      </c>
      <c r="H50" s="45">
        <f>COUNTIF($N$11:$N$44,"B1.4")</f>
        <v>4</v>
      </c>
      <c r="I50" s="87" t="s">
        <v>111</v>
      </c>
      <c r="J50" s="88"/>
      <c r="K50" s="45">
        <f>COUNTIF($N$11:$N$44,"C2.2")</f>
        <v>0</v>
      </c>
      <c r="L50" s="22"/>
    </row>
    <row r="51" spans="2:15" ht="15.75" customHeight="1" x14ac:dyDescent="0.25">
      <c r="B51" s="65"/>
      <c r="C51" s="53"/>
      <c r="D51" s="54"/>
      <c r="E51" s="45"/>
      <c r="F51" s="46"/>
      <c r="G51" s="47" t="s">
        <v>101</v>
      </c>
      <c r="H51" s="45">
        <f>COUNTIF($N$11:$N$44,"B2.1")</f>
        <v>3</v>
      </c>
      <c r="I51" s="83"/>
      <c r="J51" s="84"/>
      <c r="K51" s="55"/>
      <c r="L51" s="22"/>
    </row>
    <row r="52" spans="2:15" ht="15.75" customHeight="1" thickBot="1" x14ac:dyDescent="0.3">
      <c r="B52" s="66"/>
      <c r="C52" s="56"/>
      <c r="D52" s="57"/>
      <c r="E52" s="58"/>
      <c r="F52" s="59"/>
      <c r="G52" s="60" t="s">
        <v>100</v>
      </c>
      <c r="H52" s="58">
        <f>COUNTIF($N$11:$N$44,"B2.2")</f>
        <v>1</v>
      </c>
      <c r="I52" s="62"/>
      <c r="J52" s="63"/>
      <c r="K52" s="61"/>
      <c r="L52" s="71" t="s">
        <v>247</v>
      </c>
      <c r="M52" s="67"/>
      <c r="N52" s="67"/>
      <c r="O52" s="67"/>
    </row>
    <row r="53" spans="2:15" ht="15" customHeight="1" x14ac:dyDescent="0.25">
      <c r="O53" s="35"/>
    </row>
    <row r="54" spans="2:15" ht="20.25" customHeight="1" x14ac:dyDescent="0.25">
      <c r="O54" s="35"/>
    </row>
    <row r="55" spans="2:15" ht="20.25" customHeight="1" x14ac:dyDescent="0.25">
      <c r="O55" s="35"/>
    </row>
    <row r="56" spans="2:15" ht="20.25" customHeight="1" x14ac:dyDescent="0.25">
      <c r="O56" s="35"/>
    </row>
    <row r="57" spans="2:15" ht="20.25" customHeight="1" x14ac:dyDescent="0.25">
      <c r="O57" s="35"/>
    </row>
    <row r="58" spans="2:15" ht="20.25" customHeight="1" x14ac:dyDescent="0.25">
      <c r="O58" s="35"/>
    </row>
    <row r="59" spans="2:15" ht="20.25" customHeight="1" x14ac:dyDescent="0.25">
      <c r="O59" s="35"/>
    </row>
    <row r="60" spans="2:15" ht="20.25" customHeight="1" x14ac:dyDescent="0.25">
      <c r="O60" s="35"/>
    </row>
    <row r="61" spans="2:15" ht="20.25" customHeight="1" x14ac:dyDescent="0.25">
      <c r="O61" s="35"/>
    </row>
    <row r="62" spans="2:15" ht="20.25" customHeight="1" x14ac:dyDescent="0.25">
      <c r="O62" s="35"/>
    </row>
    <row r="63" spans="2:15" ht="20.25" customHeight="1" x14ac:dyDescent="0.25">
      <c r="O63" s="35"/>
    </row>
    <row r="64" spans="2:15" ht="20.25" customHeight="1" x14ac:dyDescent="0.25">
      <c r="O64" s="35"/>
    </row>
    <row r="65" spans="15:15" ht="20.25" customHeight="1" x14ac:dyDescent="0.25">
      <c r="O65" s="35"/>
    </row>
    <row r="66" spans="15:15" ht="20.25" customHeight="1" x14ac:dyDescent="0.25">
      <c r="O66" s="35"/>
    </row>
    <row r="67" spans="15:15" ht="20.25" customHeight="1" x14ac:dyDescent="0.25">
      <c r="O67" s="35"/>
    </row>
    <row r="68" spans="15:15" ht="20.25" customHeight="1" x14ac:dyDescent="0.25">
      <c r="O68" s="35"/>
    </row>
    <row r="69" spans="15:15" ht="20.25" customHeight="1" x14ac:dyDescent="0.25">
      <c r="O69" s="35"/>
    </row>
    <row r="70" spans="15:15" ht="20.25" customHeight="1" x14ac:dyDescent="0.25">
      <c r="O70" s="35"/>
    </row>
    <row r="71" spans="15:15" ht="20.25" customHeight="1" x14ac:dyDescent="0.25">
      <c r="O71" s="35"/>
    </row>
    <row r="72" spans="15:15" ht="20.25" customHeight="1" x14ac:dyDescent="0.25">
      <c r="O72" s="35"/>
    </row>
    <row r="73" spans="15:15" ht="20.25" customHeight="1" x14ac:dyDescent="0.25">
      <c r="O73" s="35"/>
    </row>
    <row r="74" spans="15:15" ht="20.25" customHeight="1" x14ac:dyDescent="0.25">
      <c r="O74" s="35"/>
    </row>
    <row r="75" spans="15:15" ht="20.25" customHeight="1" x14ac:dyDescent="0.25">
      <c r="O75" s="35"/>
    </row>
    <row r="76" spans="15:15" ht="20.25" customHeight="1" x14ac:dyDescent="0.25">
      <c r="O76" s="35"/>
    </row>
    <row r="77" spans="15:15" ht="20.25" customHeight="1" x14ac:dyDescent="0.25">
      <c r="O77" s="35"/>
    </row>
    <row r="78" spans="15:15" ht="20.25" customHeight="1" x14ac:dyDescent="0.25">
      <c r="O78" s="35"/>
    </row>
    <row r="79" spans="15:15" ht="20.25" customHeight="1" x14ac:dyDescent="0.25">
      <c r="O79" s="35"/>
    </row>
    <row r="80" spans="15:15" ht="20.25" customHeight="1" x14ac:dyDescent="0.25">
      <c r="O80" s="35"/>
    </row>
    <row r="81" spans="15:15" ht="20.25" customHeight="1" x14ac:dyDescent="0.25">
      <c r="O81" s="35"/>
    </row>
    <row r="82" spans="15:15" ht="20.25" customHeight="1" x14ac:dyDescent="0.25">
      <c r="O82" s="35"/>
    </row>
    <row r="83" spans="15:15" ht="20.25" customHeight="1" x14ac:dyDescent="0.25">
      <c r="O83" s="35"/>
    </row>
    <row r="84" spans="15:15" ht="20.25" customHeight="1" x14ac:dyDescent="0.25">
      <c r="O84" s="35"/>
    </row>
    <row r="85" spans="15:15" ht="20.25" customHeight="1" x14ac:dyDescent="0.25">
      <c r="O85" s="35"/>
    </row>
    <row r="86" spans="15:15" ht="20.25" customHeight="1" x14ac:dyDescent="0.25">
      <c r="O86" s="35"/>
    </row>
    <row r="87" spans="15:15" ht="20.25" customHeight="1" x14ac:dyDescent="0.25">
      <c r="O87" s="35"/>
    </row>
    <row r="88" spans="15:15" ht="20.25" customHeight="1" x14ac:dyDescent="0.25">
      <c r="O88" s="35"/>
    </row>
    <row r="89" spans="15:15" ht="20.25" customHeight="1" x14ac:dyDescent="0.25">
      <c r="O89" s="35"/>
    </row>
    <row r="90" spans="15:15" ht="20.25" customHeight="1" x14ac:dyDescent="0.25">
      <c r="O90" s="35"/>
    </row>
    <row r="91" spans="15:15" ht="20.25" customHeight="1" x14ac:dyDescent="0.25">
      <c r="O91" s="35"/>
    </row>
    <row r="92" spans="15:15" ht="20.25" customHeight="1" x14ac:dyDescent="0.25">
      <c r="O92" s="35"/>
    </row>
    <row r="93" spans="15:15" ht="20.25" customHeight="1" x14ac:dyDescent="0.25">
      <c r="O93" s="35"/>
    </row>
    <row r="94" spans="15:15" ht="20.25" customHeight="1" x14ac:dyDescent="0.25">
      <c r="O94" s="35"/>
    </row>
    <row r="95" spans="15:15" ht="20.25" customHeight="1" x14ac:dyDescent="0.25">
      <c r="O95" s="35"/>
    </row>
    <row r="96" spans="15:15" ht="20.25" customHeight="1" x14ac:dyDescent="0.25">
      <c r="O96" s="35"/>
    </row>
    <row r="97" spans="15:15" ht="20.25" customHeight="1" x14ac:dyDescent="0.25">
      <c r="O97" s="35"/>
    </row>
    <row r="98" spans="15:15" ht="20.25" customHeight="1" x14ac:dyDescent="0.25">
      <c r="O98" s="35"/>
    </row>
    <row r="99" spans="15:15" ht="20.25" customHeight="1" x14ac:dyDescent="0.25">
      <c r="O99" s="35"/>
    </row>
    <row r="100" spans="15:15" ht="20.25" customHeight="1" x14ac:dyDescent="0.25">
      <c r="O100" s="35"/>
    </row>
    <row r="101" spans="15:15" ht="20.25" customHeight="1" x14ac:dyDescent="0.25">
      <c r="O101" s="35"/>
    </row>
    <row r="102" spans="15:15" ht="20.25" customHeight="1" x14ac:dyDescent="0.25">
      <c r="O102" s="35"/>
    </row>
    <row r="103" spans="15:15" ht="20.25" customHeight="1" x14ac:dyDescent="0.25">
      <c r="O103" s="35"/>
    </row>
    <row r="104" spans="15:15" ht="20.25" customHeight="1" x14ac:dyDescent="0.25">
      <c r="O104" s="35"/>
    </row>
    <row r="105" spans="15:15" ht="20.25" customHeight="1" x14ac:dyDescent="0.25">
      <c r="O105" s="35"/>
    </row>
    <row r="106" spans="15:15" ht="20.25" customHeight="1" x14ac:dyDescent="0.25">
      <c r="O106" s="35"/>
    </row>
    <row r="107" spans="15:15" ht="20.25" customHeight="1" x14ac:dyDescent="0.25">
      <c r="O107" s="35"/>
    </row>
    <row r="108" spans="15:15" ht="20.25" customHeight="1" x14ac:dyDescent="0.25">
      <c r="O108" s="35"/>
    </row>
    <row r="109" spans="15:15" ht="20.25" customHeight="1" x14ac:dyDescent="0.25">
      <c r="O109" s="35"/>
    </row>
    <row r="110" spans="15:15" ht="20.25" customHeight="1" x14ac:dyDescent="0.25">
      <c r="O110" s="35"/>
    </row>
    <row r="111" spans="15:15" ht="20.25" customHeight="1" x14ac:dyDescent="0.25">
      <c r="O111" s="35"/>
    </row>
    <row r="112" spans="15:15" ht="20.25" customHeight="1" x14ac:dyDescent="0.25">
      <c r="O112" s="35"/>
    </row>
    <row r="113" spans="15:15" ht="20.25" customHeight="1" x14ac:dyDescent="0.25">
      <c r="O113" s="35"/>
    </row>
    <row r="114" spans="15:15" ht="20.25" customHeight="1" x14ac:dyDescent="0.25">
      <c r="O114" s="35"/>
    </row>
    <row r="115" spans="15:15" ht="20.25" customHeight="1" x14ac:dyDescent="0.25">
      <c r="O115" s="35"/>
    </row>
    <row r="116" spans="15:15" ht="20.25" customHeight="1" x14ac:dyDescent="0.25">
      <c r="O116" s="35"/>
    </row>
    <row r="117" spans="15:15" ht="20.25" customHeight="1" x14ac:dyDescent="0.25">
      <c r="O117" s="35"/>
    </row>
    <row r="118" spans="15:15" ht="20.25" customHeight="1" x14ac:dyDescent="0.25">
      <c r="O118" s="35"/>
    </row>
    <row r="119" spans="15:15" ht="20.25" customHeight="1" x14ac:dyDescent="0.25">
      <c r="O119" s="35"/>
    </row>
    <row r="120" spans="15:15" ht="20.25" customHeight="1" x14ac:dyDescent="0.25">
      <c r="O120" s="35"/>
    </row>
    <row r="121" spans="15:15" ht="20.25" customHeight="1" x14ac:dyDescent="0.25">
      <c r="O121" s="35"/>
    </row>
    <row r="122" spans="15:15" ht="20.25" customHeight="1" x14ac:dyDescent="0.25">
      <c r="O122" s="35"/>
    </row>
    <row r="123" spans="15:15" ht="20.25" customHeight="1" x14ac:dyDescent="0.25">
      <c r="O123" s="35"/>
    </row>
    <row r="124" spans="15:15" ht="20.25" customHeight="1" x14ac:dyDescent="0.25">
      <c r="O124" s="35"/>
    </row>
    <row r="125" spans="15:15" ht="20.25" customHeight="1" x14ac:dyDescent="0.25">
      <c r="O125" s="35"/>
    </row>
    <row r="126" spans="15:15" ht="20.25" customHeight="1" x14ac:dyDescent="0.25">
      <c r="O126" s="35"/>
    </row>
    <row r="127" spans="15:15" ht="20.25" customHeight="1" x14ac:dyDescent="0.25">
      <c r="O127" s="35"/>
    </row>
    <row r="128" spans="15:15" ht="20.25" customHeight="1" x14ac:dyDescent="0.25">
      <c r="O128" s="35"/>
    </row>
    <row r="129" spans="15:15" ht="20.25" customHeight="1" x14ac:dyDescent="0.25">
      <c r="O129" s="35"/>
    </row>
    <row r="130" spans="15:15" ht="20.25" customHeight="1" x14ac:dyDescent="0.25">
      <c r="O130" s="35"/>
    </row>
    <row r="131" spans="15:15" ht="20.25" customHeight="1" x14ac:dyDescent="0.25">
      <c r="O131" s="35"/>
    </row>
    <row r="132" spans="15:15" ht="20.25" customHeight="1" x14ac:dyDescent="0.25">
      <c r="O132" s="35"/>
    </row>
    <row r="133" spans="15:15" ht="20.25" customHeight="1" x14ac:dyDescent="0.25">
      <c r="O133" s="35"/>
    </row>
    <row r="134" spans="15:15" ht="20.25" customHeight="1" x14ac:dyDescent="0.25">
      <c r="O134" s="35"/>
    </row>
    <row r="135" spans="15:15" ht="20.25" customHeight="1" x14ac:dyDescent="0.25">
      <c r="O135" s="35"/>
    </row>
    <row r="136" spans="15:15" ht="20.25" customHeight="1" x14ac:dyDescent="0.25">
      <c r="O136" s="35"/>
    </row>
    <row r="137" spans="15:15" ht="20.25" customHeight="1" x14ac:dyDescent="0.25">
      <c r="O137" s="35"/>
    </row>
    <row r="138" spans="15:15" ht="20.25" customHeight="1" x14ac:dyDescent="0.25">
      <c r="O138" s="35"/>
    </row>
    <row r="139" spans="15:15" ht="20.25" customHeight="1" x14ac:dyDescent="0.25">
      <c r="O139" s="35"/>
    </row>
    <row r="140" spans="15:15" ht="20.25" customHeight="1" x14ac:dyDescent="0.25">
      <c r="O140" s="35"/>
    </row>
    <row r="141" spans="15:15" ht="20.25" customHeight="1" x14ac:dyDescent="0.25">
      <c r="O141" s="35"/>
    </row>
    <row r="142" spans="15:15" ht="20.25" customHeight="1" x14ac:dyDescent="0.25">
      <c r="O142" s="35"/>
    </row>
    <row r="143" spans="15:15" ht="20.25" customHeight="1" x14ac:dyDescent="0.25">
      <c r="O143" s="35"/>
    </row>
    <row r="144" spans="15:15" ht="20.25" customHeight="1" x14ac:dyDescent="0.25">
      <c r="O144" s="35"/>
    </row>
    <row r="145" spans="15:15" ht="20.25" customHeight="1" x14ac:dyDescent="0.25">
      <c r="O145" s="35"/>
    </row>
    <row r="146" spans="15:15" ht="20.25" customHeight="1" x14ac:dyDescent="0.25">
      <c r="O146" s="35"/>
    </row>
    <row r="147" spans="15:15" ht="20.25" customHeight="1" x14ac:dyDescent="0.25">
      <c r="O147" s="35"/>
    </row>
    <row r="148" spans="15:15" ht="20.25" customHeight="1" x14ac:dyDescent="0.25">
      <c r="O148" s="35"/>
    </row>
    <row r="149" spans="15:15" ht="20.25" customHeight="1" x14ac:dyDescent="0.25">
      <c r="O149" s="35"/>
    </row>
    <row r="150" spans="15:15" ht="20.25" customHeight="1" x14ac:dyDescent="0.25">
      <c r="O150" s="35"/>
    </row>
    <row r="151" spans="15:15" ht="20.25" customHeight="1" x14ac:dyDescent="0.25">
      <c r="O151" s="35"/>
    </row>
    <row r="152" spans="15:15" ht="20.25" customHeight="1" x14ac:dyDescent="0.25">
      <c r="O152" s="35"/>
    </row>
    <row r="153" spans="15:15" ht="20.25" customHeight="1" x14ac:dyDescent="0.25">
      <c r="O153" s="35"/>
    </row>
    <row r="154" spans="15:15" ht="20.25" customHeight="1" x14ac:dyDescent="0.25">
      <c r="O154" s="35"/>
    </row>
  </sheetData>
  <sortState ref="A11:P44">
    <sortCondition ref="G11:G44"/>
  </sortState>
  <mergeCells count="31">
    <mergeCell ref="L9:L10"/>
    <mergeCell ref="D9:D10"/>
    <mergeCell ref="I49:J49"/>
    <mergeCell ref="I50:J50"/>
    <mergeCell ref="L48:O48"/>
    <mergeCell ref="L46:O46"/>
    <mergeCell ref="O9:O10"/>
    <mergeCell ref="M9:M10"/>
    <mergeCell ref="N9:N10"/>
    <mergeCell ref="F9:F10"/>
    <mergeCell ref="I51:J51"/>
    <mergeCell ref="E9:E10"/>
    <mergeCell ref="I47:J47"/>
    <mergeCell ref="I48:J48"/>
    <mergeCell ref="H9:K9"/>
    <mergeCell ref="I52:J52"/>
    <mergeCell ref="B47:B52"/>
    <mergeCell ref="L1:O1"/>
    <mergeCell ref="L2:O2"/>
    <mergeCell ref="A4:O4"/>
    <mergeCell ref="A6:O6"/>
    <mergeCell ref="A1:E1"/>
    <mergeCell ref="A2:E2"/>
    <mergeCell ref="A7:O7"/>
    <mergeCell ref="L47:O47"/>
    <mergeCell ref="L52:O52"/>
    <mergeCell ref="A9:A10"/>
    <mergeCell ref="B9:B10"/>
    <mergeCell ref="C9:C10"/>
    <mergeCell ref="G9:G10"/>
    <mergeCell ref="A5:O5"/>
  </mergeCells>
  <pageMargins left="0.2" right="0.4" top="0.4" bottom="0.3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7" workbookViewId="0">
      <selection activeCell="C5" sqref="C5"/>
    </sheetView>
  </sheetViews>
  <sheetFormatPr defaultColWidth="20.5703125" defaultRowHeight="24" customHeight="1" x14ac:dyDescent="0.25"/>
  <cols>
    <col min="1" max="1" width="11.7109375" style="7" customWidth="1"/>
    <col min="2" max="2" width="19.5703125" style="7" customWidth="1"/>
    <col min="3" max="3" width="17.28515625" style="7" customWidth="1"/>
    <col min="4" max="4" width="13.28515625" style="7" customWidth="1"/>
    <col min="5" max="5" width="10" style="7" customWidth="1"/>
    <col min="6" max="9" width="26.85546875" style="7" customWidth="1"/>
    <col min="10" max="16384" width="20.5703125" style="7"/>
  </cols>
  <sheetData>
    <row r="1" spans="1:9" ht="35.450000000000003" customHeight="1" x14ac:dyDescent="0.25">
      <c r="A1" s="8" t="s">
        <v>0</v>
      </c>
      <c r="B1" s="9" t="s">
        <v>31</v>
      </c>
      <c r="C1" s="8" t="s">
        <v>1</v>
      </c>
      <c r="D1" s="8" t="s">
        <v>2</v>
      </c>
      <c r="E1" s="8" t="s">
        <v>32</v>
      </c>
      <c r="F1" s="8" t="s">
        <v>40</v>
      </c>
      <c r="G1" s="8" t="s">
        <v>41</v>
      </c>
      <c r="H1" s="8" t="s">
        <v>42</v>
      </c>
      <c r="I1" s="8" t="s">
        <v>43</v>
      </c>
    </row>
    <row r="2" spans="1:9" ht="51" customHeight="1" x14ac:dyDescent="0.25">
      <c r="A2" s="1" t="s">
        <v>111</v>
      </c>
      <c r="B2" s="2" t="s">
        <v>90</v>
      </c>
      <c r="C2" s="3" t="s">
        <v>3</v>
      </c>
      <c r="D2" s="4" t="s">
        <v>4</v>
      </c>
      <c r="E2" s="93" t="s">
        <v>39</v>
      </c>
      <c r="F2" s="94" t="s">
        <v>44</v>
      </c>
      <c r="G2" s="94" t="s">
        <v>45</v>
      </c>
      <c r="H2" s="94" t="s">
        <v>46</v>
      </c>
      <c r="I2" s="94" t="s">
        <v>47</v>
      </c>
    </row>
    <row r="3" spans="1:9" ht="51" customHeight="1" x14ac:dyDescent="0.25">
      <c r="A3" s="1" t="s">
        <v>110</v>
      </c>
      <c r="B3" s="2" t="s">
        <v>90</v>
      </c>
      <c r="C3" s="3" t="s">
        <v>5</v>
      </c>
      <c r="D3" s="4" t="s">
        <v>6</v>
      </c>
      <c r="E3" s="93"/>
      <c r="F3" s="94"/>
      <c r="G3" s="94"/>
      <c r="H3" s="94"/>
      <c r="I3" s="94"/>
    </row>
    <row r="4" spans="1:9" ht="51" customHeight="1" x14ac:dyDescent="0.25">
      <c r="A4" s="4" t="s">
        <v>98</v>
      </c>
      <c r="B4" s="2" t="s">
        <v>91</v>
      </c>
      <c r="C4" s="4" t="s">
        <v>7</v>
      </c>
      <c r="D4" s="4" t="s">
        <v>8</v>
      </c>
      <c r="E4" s="93" t="s">
        <v>38</v>
      </c>
      <c r="F4" s="94" t="s">
        <v>48</v>
      </c>
      <c r="G4" s="94" t="s">
        <v>49</v>
      </c>
      <c r="H4" s="94" t="s">
        <v>50</v>
      </c>
      <c r="I4" s="94" t="s">
        <v>51</v>
      </c>
    </row>
    <row r="5" spans="1:9" ht="51" customHeight="1" x14ac:dyDescent="0.25">
      <c r="A5" s="4" t="s">
        <v>99</v>
      </c>
      <c r="B5" s="2" t="s">
        <v>91</v>
      </c>
      <c r="C5" s="4" t="s">
        <v>9</v>
      </c>
      <c r="D5" s="4" t="s">
        <v>10</v>
      </c>
      <c r="E5" s="93"/>
      <c r="F5" s="94"/>
      <c r="G5" s="94"/>
      <c r="H5" s="94"/>
      <c r="I5" s="94"/>
    </row>
    <row r="6" spans="1:9" ht="51" customHeight="1" x14ac:dyDescent="0.25">
      <c r="A6" s="4" t="s">
        <v>100</v>
      </c>
      <c r="B6" s="2" t="s">
        <v>92</v>
      </c>
      <c r="C6" s="4" t="s">
        <v>11</v>
      </c>
      <c r="D6" s="4" t="s">
        <v>12</v>
      </c>
      <c r="E6" s="93" t="s">
        <v>37</v>
      </c>
      <c r="F6" s="94" t="s">
        <v>52</v>
      </c>
      <c r="G6" s="94" t="s">
        <v>53</v>
      </c>
      <c r="H6" s="94" t="s">
        <v>54</v>
      </c>
      <c r="I6" s="94" t="s">
        <v>55</v>
      </c>
    </row>
    <row r="7" spans="1:9" ht="51" customHeight="1" x14ac:dyDescent="0.25">
      <c r="A7" s="5" t="s">
        <v>101</v>
      </c>
      <c r="B7" s="2" t="s">
        <v>92</v>
      </c>
      <c r="C7" s="5" t="s">
        <v>13</v>
      </c>
      <c r="D7" s="5" t="s">
        <v>14</v>
      </c>
      <c r="E7" s="93"/>
      <c r="F7" s="94"/>
      <c r="G7" s="94"/>
      <c r="H7" s="94"/>
      <c r="I7" s="94"/>
    </row>
    <row r="8" spans="1:9" ht="51" customHeight="1" x14ac:dyDescent="0.25">
      <c r="A8" s="5" t="s">
        <v>102</v>
      </c>
      <c r="B8" s="6" t="s">
        <v>93</v>
      </c>
      <c r="C8" s="5" t="s">
        <v>15</v>
      </c>
      <c r="D8" s="5" t="s">
        <v>16</v>
      </c>
      <c r="E8" s="93" t="s">
        <v>36</v>
      </c>
      <c r="F8" s="94" t="s">
        <v>56</v>
      </c>
      <c r="G8" s="94" t="s">
        <v>57</v>
      </c>
      <c r="H8" s="94" t="s">
        <v>58</v>
      </c>
      <c r="I8" s="94" t="s">
        <v>59</v>
      </c>
    </row>
    <row r="9" spans="1:9" ht="51" customHeight="1" x14ac:dyDescent="0.25">
      <c r="A9" s="5" t="s">
        <v>103</v>
      </c>
      <c r="B9" s="6" t="s">
        <v>93</v>
      </c>
      <c r="C9" s="5" t="s">
        <v>17</v>
      </c>
      <c r="D9" s="5" t="s">
        <v>18</v>
      </c>
      <c r="E9" s="93"/>
      <c r="F9" s="94"/>
      <c r="G9" s="94"/>
      <c r="H9" s="94"/>
      <c r="I9" s="94"/>
    </row>
    <row r="10" spans="1:9" ht="51" customHeight="1" x14ac:dyDescent="0.25">
      <c r="A10" s="4" t="s">
        <v>104</v>
      </c>
      <c r="B10" s="2" t="s">
        <v>94</v>
      </c>
      <c r="C10" s="4" t="s">
        <v>19</v>
      </c>
      <c r="D10" s="4" t="s">
        <v>20</v>
      </c>
      <c r="E10" s="93" t="s">
        <v>35</v>
      </c>
      <c r="F10" s="94" t="s">
        <v>60</v>
      </c>
      <c r="G10" s="94" t="s">
        <v>61</v>
      </c>
      <c r="H10" s="94" t="s">
        <v>62</v>
      </c>
      <c r="I10" s="94" t="s">
        <v>63</v>
      </c>
    </row>
    <row r="11" spans="1:9" ht="51" customHeight="1" x14ac:dyDescent="0.25">
      <c r="A11" s="4" t="s">
        <v>105</v>
      </c>
      <c r="B11" s="2" t="s">
        <v>94</v>
      </c>
      <c r="C11" s="4" t="s">
        <v>21</v>
      </c>
      <c r="D11" s="4" t="s">
        <v>22</v>
      </c>
      <c r="E11" s="93"/>
      <c r="F11" s="94"/>
      <c r="G11" s="94"/>
      <c r="H11" s="94"/>
      <c r="I11" s="94"/>
    </row>
    <row r="12" spans="1:9" ht="51" customHeight="1" x14ac:dyDescent="0.25">
      <c r="A12" s="4" t="s">
        <v>106</v>
      </c>
      <c r="B12" s="2" t="s">
        <v>95</v>
      </c>
      <c r="C12" s="4" t="s">
        <v>23</v>
      </c>
      <c r="D12" s="4" t="s">
        <v>24</v>
      </c>
      <c r="E12" s="93" t="s">
        <v>34</v>
      </c>
      <c r="F12" s="94" t="s">
        <v>71</v>
      </c>
      <c r="G12" s="94" t="s">
        <v>64</v>
      </c>
      <c r="H12" s="94" t="s">
        <v>65</v>
      </c>
      <c r="I12" s="94" t="s">
        <v>66</v>
      </c>
    </row>
    <row r="13" spans="1:9" ht="51" customHeight="1" x14ac:dyDescent="0.25">
      <c r="A13" s="4" t="s">
        <v>107</v>
      </c>
      <c r="B13" s="2" t="s">
        <v>95</v>
      </c>
      <c r="C13" s="4" t="s">
        <v>25</v>
      </c>
      <c r="D13" s="4" t="s">
        <v>26</v>
      </c>
      <c r="E13" s="93"/>
      <c r="F13" s="94"/>
      <c r="G13" s="94"/>
      <c r="H13" s="94"/>
      <c r="I13" s="94"/>
    </row>
    <row r="14" spans="1:9" ht="51" customHeight="1" x14ac:dyDescent="0.25">
      <c r="A14" s="4" t="s">
        <v>108</v>
      </c>
      <c r="B14" s="2" t="s">
        <v>96</v>
      </c>
      <c r="C14" s="4" t="s">
        <v>27</v>
      </c>
      <c r="D14" s="4" t="s">
        <v>28</v>
      </c>
      <c r="E14" s="93" t="s">
        <v>33</v>
      </c>
      <c r="F14" s="94" t="s">
        <v>67</v>
      </c>
      <c r="G14" s="94" t="s">
        <v>68</v>
      </c>
      <c r="H14" s="94" t="s">
        <v>69</v>
      </c>
      <c r="I14" s="94" t="s">
        <v>70</v>
      </c>
    </row>
    <row r="15" spans="1:9" ht="51" customHeight="1" x14ac:dyDescent="0.25">
      <c r="A15" s="4" t="s">
        <v>109</v>
      </c>
      <c r="B15" s="4" t="s">
        <v>96</v>
      </c>
      <c r="C15" s="4" t="s">
        <v>29</v>
      </c>
      <c r="D15" s="4" t="s">
        <v>30</v>
      </c>
      <c r="E15" s="93"/>
      <c r="F15" s="94"/>
      <c r="G15" s="94"/>
      <c r="H15" s="94"/>
      <c r="I15" s="94"/>
    </row>
  </sheetData>
  <mergeCells count="35">
    <mergeCell ref="F12:F13"/>
    <mergeCell ref="G12:G13"/>
    <mergeCell ref="H12:H13"/>
    <mergeCell ref="I12:I13"/>
    <mergeCell ref="F8:F9"/>
    <mergeCell ref="G8:G9"/>
    <mergeCell ref="H8:H9"/>
    <mergeCell ref="I8:I9"/>
    <mergeCell ref="F10:F11"/>
    <mergeCell ref="G10:G11"/>
    <mergeCell ref="H10:H11"/>
    <mergeCell ref="I10:I11"/>
    <mergeCell ref="F14:F15"/>
    <mergeCell ref="G14:G15"/>
    <mergeCell ref="H14:H15"/>
    <mergeCell ref="I14:I15"/>
    <mergeCell ref="F2:F3"/>
    <mergeCell ref="G2:G3"/>
    <mergeCell ref="H2:H3"/>
    <mergeCell ref="I2:I3"/>
    <mergeCell ref="F4:F5"/>
    <mergeCell ref="G4:G5"/>
    <mergeCell ref="H4:H5"/>
    <mergeCell ref="I4:I5"/>
    <mergeCell ref="F6:F7"/>
    <mergeCell ref="G6:G7"/>
    <mergeCell ref="H6:H7"/>
    <mergeCell ref="I6:I7"/>
    <mergeCell ref="E14:E15"/>
    <mergeCell ref="E2:E3"/>
    <mergeCell ref="E4:E5"/>
    <mergeCell ref="E6:E7"/>
    <mergeCell ref="E8:E9"/>
    <mergeCell ref="E10:E11"/>
    <mergeCell ref="E12:E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D19" sqref="D19"/>
    </sheetView>
  </sheetViews>
  <sheetFormatPr defaultColWidth="20.5703125" defaultRowHeight="15.75" x14ac:dyDescent="0.25"/>
  <cols>
    <col min="1" max="1" width="11.7109375" style="7" customWidth="1"/>
    <col min="2" max="2" width="19.5703125" style="7" customWidth="1"/>
    <col min="3" max="3" width="17.28515625" style="7" customWidth="1"/>
    <col min="4" max="4" width="13.28515625" style="7" customWidth="1"/>
    <col min="5" max="5" width="10" style="7" customWidth="1"/>
    <col min="6" max="9" width="26.85546875" style="7" customWidth="1"/>
    <col min="10" max="16384" width="20.5703125" style="7"/>
  </cols>
  <sheetData>
    <row r="1" spans="1:9" ht="31.5" x14ac:dyDescent="0.25">
      <c r="A1" s="8" t="s">
        <v>0</v>
      </c>
      <c r="B1" s="9" t="s">
        <v>31</v>
      </c>
      <c r="C1" s="8" t="s">
        <v>1</v>
      </c>
      <c r="D1" s="8" t="s">
        <v>2</v>
      </c>
      <c r="E1" s="8" t="s">
        <v>32</v>
      </c>
      <c r="F1" s="8" t="s">
        <v>40</v>
      </c>
      <c r="G1" s="8" t="s">
        <v>41</v>
      </c>
      <c r="H1" s="8" t="s">
        <v>42</v>
      </c>
      <c r="I1" s="8" t="s">
        <v>43</v>
      </c>
    </row>
    <row r="2" spans="1:9" x14ac:dyDescent="0.25">
      <c r="A2" s="1" t="s">
        <v>111</v>
      </c>
      <c r="B2" s="2" t="s">
        <v>90</v>
      </c>
      <c r="C2" s="3" t="s">
        <v>3</v>
      </c>
      <c r="D2" s="4" t="s">
        <v>136</v>
      </c>
      <c r="E2" s="93" t="s">
        <v>39</v>
      </c>
      <c r="F2" s="94" t="s">
        <v>44</v>
      </c>
      <c r="G2" s="94" t="s">
        <v>45</v>
      </c>
      <c r="H2" s="94" t="s">
        <v>46</v>
      </c>
      <c r="I2" s="94" t="s">
        <v>47</v>
      </c>
    </row>
    <row r="3" spans="1:9" x14ac:dyDescent="0.25">
      <c r="A3" s="1" t="s">
        <v>110</v>
      </c>
      <c r="B3" s="2" t="s">
        <v>90</v>
      </c>
      <c r="C3" s="3" t="s">
        <v>5</v>
      </c>
      <c r="D3" s="4" t="s">
        <v>137</v>
      </c>
      <c r="E3" s="93"/>
      <c r="F3" s="94"/>
      <c r="G3" s="94"/>
      <c r="H3" s="94"/>
      <c r="I3" s="94"/>
    </row>
    <row r="4" spans="1:9" x14ac:dyDescent="0.25">
      <c r="A4" s="4" t="s">
        <v>98</v>
      </c>
      <c r="B4" s="2" t="s">
        <v>91</v>
      </c>
      <c r="C4" s="4" t="s">
        <v>7</v>
      </c>
      <c r="D4" s="4" t="s">
        <v>138</v>
      </c>
      <c r="E4" s="93" t="s">
        <v>38</v>
      </c>
      <c r="F4" s="94" t="s">
        <v>48</v>
      </c>
      <c r="G4" s="94" t="s">
        <v>49</v>
      </c>
      <c r="H4" s="94" t="s">
        <v>50</v>
      </c>
      <c r="I4" s="94" t="s">
        <v>51</v>
      </c>
    </row>
    <row r="5" spans="1:9" x14ac:dyDescent="0.25">
      <c r="A5" s="4" t="s">
        <v>99</v>
      </c>
      <c r="B5" s="2" t="s">
        <v>91</v>
      </c>
      <c r="C5" s="4" t="s">
        <v>9</v>
      </c>
      <c r="D5" s="4" t="s">
        <v>139</v>
      </c>
      <c r="E5" s="93"/>
      <c r="F5" s="94"/>
      <c r="G5" s="94"/>
      <c r="H5" s="94"/>
      <c r="I5" s="94"/>
    </row>
    <row r="6" spans="1:9" x14ac:dyDescent="0.25">
      <c r="A6" s="4" t="s">
        <v>100</v>
      </c>
      <c r="B6" s="2" t="s">
        <v>92</v>
      </c>
      <c r="C6" s="4" t="s">
        <v>11</v>
      </c>
      <c r="D6" s="4" t="s">
        <v>140</v>
      </c>
      <c r="E6" s="93" t="s">
        <v>37</v>
      </c>
      <c r="F6" s="94" t="s">
        <v>52</v>
      </c>
      <c r="G6" s="94" t="s">
        <v>53</v>
      </c>
      <c r="H6" s="94" t="s">
        <v>54</v>
      </c>
      <c r="I6" s="94" t="s">
        <v>55</v>
      </c>
    </row>
    <row r="7" spans="1:9" x14ac:dyDescent="0.25">
      <c r="A7" s="5" t="s">
        <v>101</v>
      </c>
      <c r="B7" s="2" t="s">
        <v>92</v>
      </c>
      <c r="C7" s="5" t="s">
        <v>13</v>
      </c>
      <c r="D7" s="5" t="s">
        <v>141</v>
      </c>
      <c r="E7" s="93"/>
      <c r="F7" s="94"/>
      <c r="G7" s="94"/>
      <c r="H7" s="94"/>
      <c r="I7" s="94"/>
    </row>
    <row r="8" spans="1:9" x14ac:dyDescent="0.25">
      <c r="A8" s="5" t="s">
        <v>102</v>
      </c>
      <c r="B8" s="6" t="s">
        <v>93</v>
      </c>
      <c r="C8" s="5" t="s">
        <v>15</v>
      </c>
      <c r="D8" s="5" t="s">
        <v>142</v>
      </c>
      <c r="E8" s="93" t="s">
        <v>36</v>
      </c>
      <c r="F8" s="94" t="s">
        <v>56</v>
      </c>
      <c r="G8" s="94" t="s">
        <v>57</v>
      </c>
      <c r="H8" s="94" t="s">
        <v>58</v>
      </c>
      <c r="I8" s="94" t="s">
        <v>59</v>
      </c>
    </row>
    <row r="9" spans="1:9" x14ac:dyDescent="0.25">
      <c r="A9" s="5" t="s">
        <v>103</v>
      </c>
      <c r="B9" s="6" t="s">
        <v>93</v>
      </c>
      <c r="C9" s="5" t="s">
        <v>17</v>
      </c>
      <c r="D9" s="5" t="s">
        <v>143</v>
      </c>
      <c r="E9" s="93"/>
      <c r="F9" s="94"/>
      <c r="G9" s="94"/>
      <c r="H9" s="94"/>
      <c r="I9" s="94"/>
    </row>
    <row r="10" spans="1:9" x14ac:dyDescent="0.25">
      <c r="A10" s="4" t="s">
        <v>104</v>
      </c>
      <c r="B10" s="2" t="s">
        <v>94</v>
      </c>
      <c r="C10" s="4" t="s">
        <v>19</v>
      </c>
      <c r="D10" s="4" t="s">
        <v>39</v>
      </c>
      <c r="E10" s="93" t="s">
        <v>35</v>
      </c>
      <c r="F10" s="94" t="s">
        <v>60</v>
      </c>
      <c r="G10" s="94" t="s">
        <v>61</v>
      </c>
      <c r="H10" s="94" t="s">
        <v>62</v>
      </c>
      <c r="I10" s="94" t="s">
        <v>63</v>
      </c>
    </row>
    <row r="11" spans="1:9" x14ac:dyDescent="0.25">
      <c r="A11" s="4" t="s">
        <v>105</v>
      </c>
      <c r="B11" s="2" t="s">
        <v>94</v>
      </c>
      <c r="C11" s="4" t="s">
        <v>21</v>
      </c>
      <c r="D11" s="4" t="s">
        <v>144</v>
      </c>
      <c r="E11" s="93"/>
      <c r="F11" s="94"/>
      <c r="G11" s="94"/>
      <c r="H11" s="94"/>
      <c r="I11" s="94"/>
    </row>
    <row r="12" spans="1:9" x14ac:dyDescent="0.25">
      <c r="A12" s="4" t="s">
        <v>106</v>
      </c>
      <c r="B12" s="2" t="s">
        <v>95</v>
      </c>
      <c r="C12" s="4" t="s">
        <v>23</v>
      </c>
      <c r="D12" s="4" t="s">
        <v>145</v>
      </c>
      <c r="E12" s="93" t="s">
        <v>34</v>
      </c>
      <c r="F12" s="94" t="s">
        <v>71</v>
      </c>
      <c r="G12" s="94" t="s">
        <v>64</v>
      </c>
      <c r="H12" s="94" t="s">
        <v>65</v>
      </c>
      <c r="I12" s="94" t="s">
        <v>66</v>
      </c>
    </row>
    <row r="13" spans="1:9" x14ac:dyDescent="0.25">
      <c r="A13" s="4" t="s">
        <v>107</v>
      </c>
      <c r="B13" s="2" t="s">
        <v>95</v>
      </c>
      <c r="C13" s="4" t="s">
        <v>25</v>
      </c>
      <c r="D13" s="4" t="s">
        <v>36</v>
      </c>
      <c r="E13" s="93"/>
      <c r="F13" s="94"/>
      <c r="G13" s="94"/>
      <c r="H13" s="94"/>
      <c r="I13" s="94"/>
    </row>
    <row r="14" spans="1:9" x14ac:dyDescent="0.25">
      <c r="A14" s="4" t="s">
        <v>108</v>
      </c>
      <c r="B14" s="2" t="s">
        <v>96</v>
      </c>
      <c r="C14" s="4" t="s">
        <v>27</v>
      </c>
      <c r="D14" s="4" t="s">
        <v>146</v>
      </c>
      <c r="E14" s="93" t="s">
        <v>33</v>
      </c>
      <c r="F14" s="94" t="s">
        <v>67</v>
      </c>
      <c r="G14" s="94" t="s">
        <v>68</v>
      </c>
      <c r="H14" s="94" t="s">
        <v>69</v>
      </c>
      <c r="I14" s="94" t="s">
        <v>70</v>
      </c>
    </row>
    <row r="15" spans="1:9" x14ac:dyDescent="0.25">
      <c r="A15" s="4" t="s">
        <v>109</v>
      </c>
      <c r="B15" s="4" t="s">
        <v>96</v>
      </c>
      <c r="C15" s="4" t="s">
        <v>29</v>
      </c>
      <c r="D15" s="4" t="s">
        <v>33</v>
      </c>
      <c r="E15" s="93"/>
      <c r="F15" s="94"/>
      <c r="G15" s="94"/>
      <c r="H15" s="94"/>
      <c r="I15" s="94"/>
    </row>
  </sheetData>
  <mergeCells count="35">
    <mergeCell ref="E4:E5"/>
    <mergeCell ref="F4:F5"/>
    <mergeCell ref="G4:G5"/>
    <mergeCell ref="H4:H5"/>
    <mergeCell ref="I4:I5"/>
    <mergeCell ref="E2:E3"/>
    <mergeCell ref="F2:F3"/>
    <mergeCell ref="G2:G3"/>
    <mergeCell ref="H2:H3"/>
    <mergeCell ref="I2:I3"/>
    <mergeCell ref="E8:E9"/>
    <mergeCell ref="F8:F9"/>
    <mergeCell ref="G8:G9"/>
    <mergeCell ref="H8:H9"/>
    <mergeCell ref="I8:I9"/>
    <mergeCell ref="E6:E7"/>
    <mergeCell ref="F6:F7"/>
    <mergeCell ref="G6:G7"/>
    <mergeCell ref="H6:H7"/>
    <mergeCell ref="I6:I7"/>
    <mergeCell ref="E12:E13"/>
    <mergeCell ref="F12:F13"/>
    <mergeCell ref="G12:G13"/>
    <mergeCell ref="H12:H13"/>
    <mergeCell ref="I12:I13"/>
    <mergeCell ref="E10:E11"/>
    <mergeCell ref="F10:F11"/>
    <mergeCell ref="G10:G11"/>
    <mergeCell ref="H10:H11"/>
    <mergeCell ref="I10:I11"/>
    <mergeCell ref="E14:E15"/>
    <mergeCell ref="F14:F15"/>
    <mergeCell ref="G14:G15"/>
    <mergeCell ref="H14:H15"/>
    <mergeCell ref="I14:I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Score sheet</vt:lpstr>
      <vt:lpstr>Convert table</vt:lpstr>
      <vt:lpstr>Convert table 2</vt:lpstr>
      <vt:lpstr>'Score sheet'!Print_Titles</vt:lpstr>
    </vt:vector>
  </TitlesOfParts>
  <Company>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2018-01-02T08:03:50Z</cp:lastPrinted>
  <dcterms:created xsi:type="dcterms:W3CDTF">2013-09-23T06:49:24Z</dcterms:created>
  <dcterms:modified xsi:type="dcterms:W3CDTF">2018-01-15T03:45:00Z</dcterms:modified>
</cp:coreProperties>
</file>